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1 - ASŘ" sheetId="2" r:id="rId2"/>
    <sheet name="02 - ZTI a ÚT" sheetId="3" r:id="rId3"/>
    <sheet name="03 - ELE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'01 - ASŘ'!$C$132:$K$277</definedName>
    <definedName name="_xlnm.Print_Area" localSheetId="1">'01 - ASŘ'!$C$4:$J$76,'01 - ASŘ'!$C$82:$J$114,'01 - ASŘ'!$C$120:$K$277</definedName>
    <definedName name="_xlnm.Print_Titles" localSheetId="1">'01 - ASŘ'!$132:$132</definedName>
    <definedName name="_xlnm._FilterDatabase" localSheetId="2" hidden="1">'02 - ZTI a ÚT'!$C$128:$K$207</definedName>
    <definedName name="_xlnm.Print_Area" localSheetId="2">'02 - ZTI a ÚT'!$C$4:$J$76,'02 - ZTI a ÚT'!$C$82:$J$110,'02 - ZTI a ÚT'!$C$116:$K$207</definedName>
    <definedName name="_xlnm.Print_Titles" localSheetId="2">'02 - ZTI a ÚT'!$128:$128</definedName>
    <definedName name="_xlnm._FilterDatabase" localSheetId="3" hidden="1">'03 - ELE'!$C$117:$K$123</definedName>
    <definedName name="_xlnm.Print_Area" localSheetId="3">'03 - ELE'!$C$4:$J$76,'03 - ELE'!$C$82:$J$99,'03 - ELE'!$C$105:$K$123</definedName>
    <definedName name="_xlnm.Print_Titles" localSheetId="3">'03 - ELE'!$117:$117</definedName>
  </definedNames>
  <calcPr/>
</workbook>
</file>

<file path=xl/calcChain.xml><?xml version="1.0" encoding="utf-8"?>
<calcChain xmlns="http://schemas.openxmlformats.org/spreadsheetml/2006/main">
  <c i="4" r="J37"/>
  <c r="J36"/>
  <c i="1" r="AY97"/>
  <c i="4" r="J35"/>
  <c i="1" r="AX97"/>
  <c i="4"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F37"/>
  <c i="1" r="BD97"/>
  <c i="4" r="BH121"/>
  <c r="F36"/>
  <c i="1" r="BC97"/>
  <c i="4" r="BG121"/>
  <c r="F35"/>
  <c i="1" r="BB97"/>
  <c i="4" r="BF121"/>
  <c r="J34"/>
  <c i="1" r="AW97"/>
  <c i="4" r="F34"/>
  <c i="1" r="BA97"/>
  <c i="4" r="T121"/>
  <c r="T120"/>
  <c r="T119"/>
  <c r="T118"/>
  <c r="R121"/>
  <c r="R120"/>
  <c r="R119"/>
  <c r="R118"/>
  <c r="P121"/>
  <c r="P120"/>
  <c r="P119"/>
  <c r="P118"/>
  <c i="1" r="AU97"/>
  <c i="4" r="BK121"/>
  <c r="BK120"/>
  <c r="J120"/>
  <c r="BK119"/>
  <c r="J119"/>
  <c r="BK118"/>
  <c r="J118"/>
  <c r="J96"/>
  <c r="J30"/>
  <c i="1" r="AG97"/>
  <c i="4" r="J121"/>
  <c r="BE121"/>
  <c r="J33"/>
  <c i="1" r="AV97"/>
  <c i="4" r="F33"/>
  <c i="1" r="AZ97"/>
  <c i="4" r="J98"/>
  <c r="J97"/>
  <c r="J115"/>
  <c r="J114"/>
  <c r="F114"/>
  <c r="F112"/>
  <c r="E110"/>
  <c r="J92"/>
  <c r="J91"/>
  <c r="F91"/>
  <c r="F89"/>
  <c r="E87"/>
  <c r="J39"/>
  <c r="J18"/>
  <c r="E18"/>
  <c r="F115"/>
  <c r="F92"/>
  <c r="J17"/>
  <c r="J12"/>
  <c r="J112"/>
  <c r="J89"/>
  <c r="E7"/>
  <c r="E108"/>
  <c r="E85"/>
  <c i="3" r="J37"/>
  <c r="J36"/>
  <c i="1" r="AY96"/>
  <c i="3" r="J35"/>
  <c i="1" r="AX96"/>
  <c i="3" r="BI204"/>
  <c r="BH204"/>
  <c r="BG204"/>
  <c r="BF204"/>
  <c r="T204"/>
  <c r="R204"/>
  <c r="P204"/>
  <c r="BK204"/>
  <c r="J204"/>
  <c r="BE204"/>
  <c r="BI200"/>
  <c r="BH200"/>
  <c r="BG200"/>
  <c r="BF200"/>
  <c r="T200"/>
  <c r="T199"/>
  <c r="R200"/>
  <c r="R199"/>
  <c r="P200"/>
  <c r="P199"/>
  <c r="BK200"/>
  <c r="BK199"/>
  <c r="J199"/>
  <c r="J200"/>
  <c r="BE200"/>
  <c r="J109"/>
  <c r="BI198"/>
  <c r="BH198"/>
  <c r="BG198"/>
  <c r="BF198"/>
  <c r="T198"/>
  <c r="R198"/>
  <c r="P198"/>
  <c r="BK198"/>
  <c r="J198"/>
  <c r="BE198"/>
  <c r="BI197"/>
  <c r="BH197"/>
  <c r="BG197"/>
  <c r="BF197"/>
  <c r="T197"/>
  <c r="R197"/>
  <c r="P197"/>
  <c r="BK197"/>
  <c r="J197"/>
  <c r="BE197"/>
  <c r="BI196"/>
  <c r="BH196"/>
  <c r="BG196"/>
  <c r="BF196"/>
  <c r="T196"/>
  <c r="R196"/>
  <c r="P196"/>
  <c r="BK196"/>
  <c r="J196"/>
  <c r="BE196"/>
  <c r="BI195"/>
  <c r="BH195"/>
  <c r="BG195"/>
  <c r="BF195"/>
  <c r="T195"/>
  <c r="T194"/>
  <c r="R195"/>
  <c r="R194"/>
  <c r="P195"/>
  <c r="P194"/>
  <c r="BK195"/>
  <c r="BK194"/>
  <c r="J194"/>
  <c r="J195"/>
  <c r="BE195"/>
  <c r="J108"/>
  <c r="BI193"/>
  <c r="BH193"/>
  <c r="BG193"/>
  <c r="BF193"/>
  <c r="T193"/>
  <c r="R193"/>
  <c r="P193"/>
  <c r="BK193"/>
  <c r="J193"/>
  <c r="BE193"/>
  <c r="BI192"/>
  <c r="BH192"/>
  <c r="BG192"/>
  <c r="BF192"/>
  <c r="T192"/>
  <c r="R192"/>
  <c r="P192"/>
  <c r="BK192"/>
  <c r="J192"/>
  <c r="BE192"/>
  <c r="BI191"/>
  <c r="BH191"/>
  <c r="BG191"/>
  <c r="BF191"/>
  <c r="T191"/>
  <c r="R191"/>
  <c r="P191"/>
  <c r="BK191"/>
  <c r="J191"/>
  <c r="BE191"/>
  <c r="BI190"/>
  <c r="BH190"/>
  <c r="BG190"/>
  <c r="BF190"/>
  <c r="T190"/>
  <c r="R190"/>
  <c r="P190"/>
  <c r="BK190"/>
  <c r="J190"/>
  <c r="BE190"/>
  <c r="BI189"/>
  <c r="BH189"/>
  <c r="BG189"/>
  <c r="BF189"/>
  <c r="T189"/>
  <c r="T188"/>
  <c r="R189"/>
  <c r="R188"/>
  <c r="P189"/>
  <c r="P188"/>
  <c r="BK189"/>
  <c r="BK188"/>
  <c r="J188"/>
  <c r="J189"/>
  <c r="BE189"/>
  <c r="J107"/>
  <c r="BI187"/>
  <c r="BH187"/>
  <c r="BG187"/>
  <c r="BF187"/>
  <c r="T187"/>
  <c r="R187"/>
  <c r="P187"/>
  <c r="BK187"/>
  <c r="J187"/>
  <c r="BE187"/>
  <c r="BI186"/>
  <c r="BH186"/>
  <c r="BG186"/>
  <c r="BF186"/>
  <c r="T186"/>
  <c r="R186"/>
  <c r="P186"/>
  <c r="BK186"/>
  <c r="J186"/>
  <c r="BE186"/>
  <c r="BI185"/>
  <c r="BH185"/>
  <c r="BG185"/>
  <c r="BF185"/>
  <c r="T185"/>
  <c r="R185"/>
  <c r="P185"/>
  <c r="BK185"/>
  <c r="J185"/>
  <c r="BE185"/>
  <c r="BI184"/>
  <c r="BH184"/>
  <c r="BG184"/>
  <c r="BF184"/>
  <c r="T184"/>
  <c r="R184"/>
  <c r="P184"/>
  <c r="BK184"/>
  <c r="J184"/>
  <c r="BE184"/>
  <c r="BI183"/>
  <c r="BH183"/>
  <c r="BG183"/>
  <c r="BF183"/>
  <c r="T183"/>
  <c r="R183"/>
  <c r="P183"/>
  <c r="BK183"/>
  <c r="J183"/>
  <c r="BE183"/>
  <c r="BI182"/>
  <c r="BH182"/>
  <c r="BG182"/>
  <c r="BF182"/>
  <c r="T182"/>
  <c r="T181"/>
  <c r="R182"/>
  <c r="R181"/>
  <c r="P182"/>
  <c r="P181"/>
  <c r="BK182"/>
  <c r="BK181"/>
  <c r="J181"/>
  <c r="J182"/>
  <c r="BE182"/>
  <c r="J106"/>
  <c r="BI180"/>
  <c r="BH180"/>
  <c r="BG180"/>
  <c r="BF180"/>
  <c r="T180"/>
  <c r="T179"/>
  <c r="R180"/>
  <c r="R179"/>
  <c r="P180"/>
  <c r="P179"/>
  <c r="BK180"/>
  <c r="BK179"/>
  <c r="J179"/>
  <c r="J180"/>
  <c r="BE180"/>
  <c r="J105"/>
  <c r="BI178"/>
  <c r="BH178"/>
  <c r="BG178"/>
  <c r="BF178"/>
  <c r="T178"/>
  <c r="R178"/>
  <c r="P178"/>
  <c r="BK178"/>
  <c r="J178"/>
  <c r="BE178"/>
  <c r="BI177"/>
  <c r="BH177"/>
  <c r="BG177"/>
  <c r="BF177"/>
  <c r="T177"/>
  <c r="R177"/>
  <c r="P177"/>
  <c r="BK177"/>
  <c r="J177"/>
  <c r="BE177"/>
  <c r="BI176"/>
  <c r="BH176"/>
  <c r="BG176"/>
  <c r="BF176"/>
  <c r="T176"/>
  <c r="R176"/>
  <c r="P176"/>
  <c r="BK176"/>
  <c r="J176"/>
  <c r="BE176"/>
  <c r="BI175"/>
  <c r="BH175"/>
  <c r="BG175"/>
  <c r="BF175"/>
  <c r="T175"/>
  <c r="R175"/>
  <c r="P175"/>
  <c r="BK175"/>
  <c r="J175"/>
  <c r="BE175"/>
  <c r="BI174"/>
  <c r="BH174"/>
  <c r="BG174"/>
  <c r="BF174"/>
  <c r="T174"/>
  <c r="R174"/>
  <c r="P174"/>
  <c r="BK174"/>
  <c r="J174"/>
  <c r="BE174"/>
  <c r="BI173"/>
  <c r="BH173"/>
  <c r="BG173"/>
  <c r="BF173"/>
  <c r="T173"/>
  <c r="R173"/>
  <c r="P173"/>
  <c r="BK173"/>
  <c r="J173"/>
  <c r="BE173"/>
  <c r="BI172"/>
  <c r="BH172"/>
  <c r="BG172"/>
  <c r="BF172"/>
  <c r="T172"/>
  <c r="R172"/>
  <c r="P172"/>
  <c r="BK172"/>
  <c r="J172"/>
  <c r="BE172"/>
  <c r="BI171"/>
  <c r="BH171"/>
  <c r="BG171"/>
  <c r="BF171"/>
  <c r="T171"/>
  <c r="R171"/>
  <c r="P171"/>
  <c r="BK171"/>
  <c r="J171"/>
  <c r="BE171"/>
  <c r="BI170"/>
  <c r="BH170"/>
  <c r="BG170"/>
  <c r="BF170"/>
  <c r="T170"/>
  <c r="R170"/>
  <c r="P170"/>
  <c r="BK170"/>
  <c r="J170"/>
  <c r="BE170"/>
  <c r="BI169"/>
  <c r="BH169"/>
  <c r="BG169"/>
  <c r="BF169"/>
  <c r="T169"/>
  <c r="R169"/>
  <c r="P169"/>
  <c r="BK169"/>
  <c r="J169"/>
  <c r="BE169"/>
  <c r="BI168"/>
  <c r="BH168"/>
  <c r="BG168"/>
  <c r="BF168"/>
  <c r="T168"/>
  <c r="R168"/>
  <c r="P168"/>
  <c r="BK168"/>
  <c r="J168"/>
  <c r="BE168"/>
  <c r="BI167"/>
  <c r="BH167"/>
  <c r="BG167"/>
  <c r="BF167"/>
  <c r="T167"/>
  <c r="T166"/>
  <c r="R167"/>
  <c r="R166"/>
  <c r="P167"/>
  <c r="P166"/>
  <c r="BK167"/>
  <c r="BK166"/>
  <c r="J166"/>
  <c r="J167"/>
  <c r="BE167"/>
  <c r="J104"/>
  <c r="BI165"/>
  <c r="BH165"/>
  <c r="BG165"/>
  <c r="BF165"/>
  <c r="T165"/>
  <c r="T164"/>
  <c r="R165"/>
  <c r="R164"/>
  <c r="P165"/>
  <c r="P164"/>
  <c r="BK165"/>
  <c r="BK164"/>
  <c r="J164"/>
  <c r="J165"/>
  <c r="BE165"/>
  <c r="J103"/>
  <c r="BI163"/>
  <c r="BH163"/>
  <c r="BG163"/>
  <c r="BF163"/>
  <c r="T163"/>
  <c r="R163"/>
  <c r="P163"/>
  <c r="BK163"/>
  <c r="J163"/>
  <c r="BE163"/>
  <c r="BI162"/>
  <c r="BH162"/>
  <c r="BG162"/>
  <c r="BF162"/>
  <c r="T162"/>
  <c r="R162"/>
  <c r="P162"/>
  <c r="BK162"/>
  <c r="J162"/>
  <c r="BE162"/>
  <c r="BI161"/>
  <c r="BH161"/>
  <c r="BG161"/>
  <c r="BF161"/>
  <c r="T161"/>
  <c r="R161"/>
  <c r="P161"/>
  <c r="BK161"/>
  <c r="J161"/>
  <c r="BE161"/>
  <c r="BI160"/>
  <c r="BH160"/>
  <c r="BG160"/>
  <c r="BF160"/>
  <c r="T160"/>
  <c r="R160"/>
  <c r="P160"/>
  <c r="BK160"/>
  <c r="J160"/>
  <c r="BE160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/>
  <c r="BI155"/>
  <c r="BH155"/>
  <c r="BG155"/>
  <c r="BF155"/>
  <c r="T155"/>
  <c r="R155"/>
  <c r="P155"/>
  <c r="BK155"/>
  <c r="J155"/>
  <c r="BE155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2"/>
  <c r="BH152"/>
  <c r="BG152"/>
  <c r="BF152"/>
  <c r="T152"/>
  <c r="T151"/>
  <c r="R152"/>
  <c r="R151"/>
  <c r="P152"/>
  <c r="P151"/>
  <c r="BK152"/>
  <c r="BK151"/>
  <c r="J151"/>
  <c r="J152"/>
  <c r="BE152"/>
  <c r="J102"/>
  <c r="BI150"/>
  <c r="BH150"/>
  <c r="BG150"/>
  <c r="BF150"/>
  <c r="T150"/>
  <c r="R150"/>
  <c r="P150"/>
  <c r="BK150"/>
  <c r="J150"/>
  <c r="BE150"/>
  <c r="BI149"/>
  <c r="BH149"/>
  <c r="BG149"/>
  <c r="BF149"/>
  <c r="T149"/>
  <c r="R149"/>
  <c r="P149"/>
  <c r="BK149"/>
  <c r="J149"/>
  <c r="BE149"/>
  <c r="BI148"/>
  <c r="BH148"/>
  <c r="BG148"/>
  <c r="BF148"/>
  <c r="T148"/>
  <c r="R148"/>
  <c r="P148"/>
  <c r="BK148"/>
  <c r="J148"/>
  <c r="BE148"/>
  <c r="BI147"/>
  <c r="BH147"/>
  <c r="BG147"/>
  <c r="BF147"/>
  <c r="T147"/>
  <c r="R147"/>
  <c r="P147"/>
  <c r="BK147"/>
  <c r="J147"/>
  <c r="BE147"/>
  <c r="BI146"/>
  <c r="BH146"/>
  <c r="BG146"/>
  <c r="BF146"/>
  <c r="T146"/>
  <c r="R146"/>
  <c r="P146"/>
  <c r="BK146"/>
  <c r="J146"/>
  <c r="BE146"/>
  <c r="BI145"/>
  <c r="BH145"/>
  <c r="BG145"/>
  <c r="BF145"/>
  <c r="T145"/>
  <c r="R145"/>
  <c r="P145"/>
  <c r="BK145"/>
  <c r="J145"/>
  <c r="BE145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2"/>
  <c r="BH142"/>
  <c r="BG142"/>
  <c r="BF142"/>
  <c r="T142"/>
  <c r="T141"/>
  <c r="T140"/>
  <c r="R142"/>
  <c r="R141"/>
  <c r="R140"/>
  <c r="P142"/>
  <c r="P141"/>
  <c r="P140"/>
  <c r="BK142"/>
  <c r="BK141"/>
  <c r="J141"/>
  <c r="BK140"/>
  <c r="J140"/>
  <c r="J142"/>
  <c r="BE142"/>
  <c r="J101"/>
  <c r="J100"/>
  <c r="BI139"/>
  <c r="BH139"/>
  <c r="BG139"/>
  <c r="BF139"/>
  <c r="T139"/>
  <c r="R139"/>
  <c r="P139"/>
  <c r="BK139"/>
  <c r="J139"/>
  <c r="BE139"/>
  <c r="BI138"/>
  <c r="BH138"/>
  <c r="BG138"/>
  <c r="BF138"/>
  <c r="T138"/>
  <c r="R138"/>
  <c r="P138"/>
  <c r="BK138"/>
  <c r="J138"/>
  <c r="BE138"/>
  <c r="BI136"/>
  <c r="BH136"/>
  <c r="BG136"/>
  <c r="BF136"/>
  <c r="T136"/>
  <c r="R136"/>
  <c r="P136"/>
  <c r="BK136"/>
  <c r="J136"/>
  <c r="BE136"/>
  <c r="BI135"/>
  <c r="BH135"/>
  <c r="BG135"/>
  <c r="BF135"/>
  <c r="T135"/>
  <c r="T134"/>
  <c r="R135"/>
  <c r="R134"/>
  <c r="P135"/>
  <c r="P134"/>
  <c r="BK135"/>
  <c r="BK134"/>
  <c r="J134"/>
  <c r="J135"/>
  <c r="BE135"/>
  <c r="J99"/>
  <c r="BI133"/>
  <c r="BH133"/>
  <c r="BG133"/>
  <c r="BF133"/>
  <c r="T133"/>
  <c r="R133"/>
  <c r="P133"/>
  <c r="BK133"/>
  <c r="J133"/>
  <c r="BE133"/>
  <c r="BI132"/>
  <c r="F37"/>
  <c i="1" r="BD96"/>
  <c i="3" r="BH132"/>
  <c r="F36"/>
  <c i="1" r="BC96"/>
  <c i="3" r="BG132"/>
  <c r="F35"/>
  <c i="1" r="BB96"/>
  <c i="3" r="BF132"/>
  <c r="J34"/>
  <c i="1" r="AW96"/>
  <c i="3" r="F34"/>
  <c i="1" r="BA96"/>
  <c i="3" r="T132"/>
  <c r="T131"/>
  <c r="T130"/>
  <c r="T129"/>
  <c r="R132"/>
  <c r="R131"/>
  <c r="R130"/>
  <c r="R129"/>
  <c r="P132"/>
  <c r="P131"/>
  <c r="P130"/>
  <c r="P129"/>
  <c i="1" r="AU96"/>
  <c i="3" r="BK132"/>
  <c r="BK131"/>
  <c r="J131"/>
  <c r="BK130"/>
  <c r="J130"/>
  <c r="BK129"/>
  <c r="J129"/>
  <c r="J96"/>
  <c r="J30"/>
  <c i="1" r="AG96"/>
  <c i="3" r="J132"/>
  <c r="BE132"/>
  <c r="J33"/>
  <c i="1" r="AV96"/>
  <c i="3" r="F33"/>
  <c i="1" r="AZ96"/>
  <c i="3" r="J98"/>
  <c r="J97"/>
  <c r="J126"/>
  <c r="J125"/>
  <c r="F125"/>
  <c r="F123"/>
  <c r="E121"/>
  <c r="J92"/>
  <c r="J91"/>
  <c r="F91"/>
  <c r="F89"/>
  <c r="E87"/>
  <c r="J39"/>
  <c r="J18"/>
  <c r="E18"/>
  <c r="F126"/>
  <c r="F92"/>
  <c r="J17"/>
  <c r="J12"/>
  <c r="J123"/>
  <c r="J89"/>
  <c r="E7"/>
  <c r="E119"/>
  <c r="E85"/>
  <c i="2" r="J37"/>
  <c r="J36"/>
  <c i="1" r="AY95"/>
  <c i="2" r="J35"/>
  <c i="1" r="AX95"/>
  <c i="2" r="BI277"/>
  <c r="BH277"/>
  <c r="BG277"/>
  <c r="BF277"/>
  <c r="T277"/>
  <c r="R277"/>
  <c r="P277"/>
  <c r="BK277"/>
  <c r="J277"/>
  <c r="BE277"/>
  <c r="BI276"/>
  <c r="BH276"/>
  <c r="BG276"/>
  <c r="BF276"/>
  <c r="T276"/>
  <c r="T275"/>
  <c r="R276"/>
  <c r="R275"/>
  <c r="P276"/>
  <c r="P275"/>
  <c r="BK276"/>
  <c r="BK275"/>
  <c r="J275"/>
  <c r="J276"/>
  <c r="BE276"/>
  <c r="J113"/>
  <c r="BI274"/>
  <c r="BH274"/>
  <c r="BG274"/>
  <c r="BF274"/>
  <c r="T274"/>
  <c r="R274"/>
  <c r="P274"/>
  <c r="BK274"/>
  <c r="J274"/>
  <c r="BE274"/>
  <c r="BI273"/>
  <c r="BH273"/>
  <c r="BG273"/>
  <c r="BF273"/>
  <c r="T273"/>
  <c r="R273"/>
  <c r="P273"/>
  <c r="BK273"/>
  <c r="J273"/>
  <c r="BE273"/>
  <c r="BI269"/>
  <c r="BH269"/>
  <c r="BG269"/>
  <c r="BF269"/>
  <c r="T269"/>
  <c r="T268"/>
  <c r="R269"/>
  <c r="R268"/>
  <c r="P269"/>
  <c r="P268"/>
  <c r="BK269"/>
  <c r="BK268"/>
  <c r="J268"/>
  <c r="J269"/>
  <c r="BE269"/>
  <c r="J112"/>
  <c r="BI267"/>
  <c r="BH267"/>
  <c r="BG267"/>
  <c r="BF267"/>
  <c r="T267"/>
  <c r="R267"/>
  <c r="P267"/>
  <c r="BK267"/>
  <c r="J267"/>
  <c r="BE267"/>
  <c r="BI266"/>
  <c r="BH266"/>
  <c r="BG266"/>
  <c r="BF266"/>
  <c r="T266"/>
  <c r="R266"/>
  <c r="P266"/>
  <c r="BK266"/>
  <c r="J266"/>
  <c r="BE266"/>
  <c r="BI265"/>
  <c r="BH265"/>
  <c r="BG265"/>
  <c r="BF265"/>
  <c r="T265"/>
  <c r="R265"/>
  <c r="P265"/>
  <c r="BK265"/>
  <c r="J265"/>
  <c r="BE265"/>
  <c r="BI264"/>
  <c r="BH264"/>
  <c r="BG264"/>
  <c r="BF264"/>
  <c r="T264"/>
  <c r="R264"/>
  <c r="P264"/>
  <c r="BK264"/>
  <c r="J264"/>
  <c r="BE264"/>
  <c r="BI263"/>
  <c r="BH263"/>
  <c r="BG263"/>
  <c r="BF263"/>
  <c r="T263"/>
  <c r="R263"/>
  <c r="P263"/>
  <c r="BK263"/>
  <c r="J263"/>
  <c r="BE263"/>
  <c r="BI262"/>
  <c r="BH262"/>
  <c r="BG262"/>
  <c r="BF262"/>
  <c r="T262"/>
  <c r="R262"/>
  <c r="P262"/>
  <c r="BK262"/>
  <c r="J262"/>
  <c r="BE262"/>
  <c r="BI259"/>
  <c r="BH259"/>
  <c r="BG259"/>
  <c r="BF259"/>
  <c r="T259"/>
  <c r="R259"/>
  <c r="P259"/>
  <c r="BK259"/>
  <c r="J259"/>
  <c r="BE259"/>
  <c r="BI258"/>
  <c r="BH258"/>
  <c r="BG258"/>
  <c r="BF258"/>
  <c r="T258"/>
  <c r="R258"/>
  <c r="P258"/>
  <c r="BK258"/>
  <c r="J258"/>
  <c r="BE258"/>
  <c r="BI254"/>
  <c r="BH254"/>
  <c r="BG254"/>
  <c r="BF254"/>
  <c r="T254"/>
  <c r="R254"/>
  <c r="P254"/>
  <c r="BK254"/>
  <c r="J254"/>
  <c r="BE254"/>
  <c r="BI253"/>
  <c r="BH253"/>
  <c r="BG253"/>
  <c r="BF253"/>
  <c r="T253"/>
  <c r="T252"/>
  <c r="R253"/>
  <c r="R252"/>
  <c r="P253"/>
  <c r="P252"/>
  <c r="BK253"/>
  <c r="BK252"/>
  <c r="J252"/>
  <c r="J253"/>
  <c r="BE253"/>
  <c r="J111"/>
  <c r="BI251"/>
  <c r="BH251"/>
  <c r="BG251"/>
  <c r="BF251"/>
  <c r="T251"/>
  <c r="R251"/>
  <c r="P251"/>
  <c r="BK251"/>
  <c r="J251"/>
  <c r="BE251"/>
  <c r="BI250"/>
  <c r="BH250"/>
  <c r="BG250"/>
  <c r="BF250"/>
  <c r="T250"/>
  <c r="R250"/>
  <c r="P250"/>
  <c r="BK250"/>
  <c r="J250"/>
  <c r="BE250"/>
  <c r="BI247"/>
  <c r="BH247"/>
  <c r="BG247"/>
  <c r="BF247"/>
  <c r="T247"/>
  <c r="R247"/>
  <c r="P247"/>
  <c r="BK247"/>
  <c r="J247"/>
  <c r="BE247"/>
  <c r="BI246"/>
  <c r="BH246"/>
  <c r="BG246"/>
  <c r="BF246"/>
  <c r="T246"/>
  <c r="R246"/>
  <c r="P246"/>
  <c r="BK246"/>
  <c r="J246"/>
  <c r="BE246"/>
  <c r="BI243"/>
  <c r="BH243"/>
  <c r="BG243"/>
  <c r="BF243"/>
  <c r="T243"/>
  <c r="R243"/>
  <c r="P243"/>
  <c r="BK243"/>
  <c r="J243"/>
  <c r="BE243"/>
  <c r="BI242"/>
  <c r="BH242"/>
  <c r="BG242"/>
  <c r="BF242"/>
  <c r="T242"/>
  <c r="R242"/>
  <c r="P242"/>
  <c r="BK242"/>
  <c r="J242"/>
  <c r="BE242"/>
  <c r="BI238"/>
  <c r="BH238"/>
  <c r="BG238"/>
  <c r="BF238"/>
  <c r="T238"/>
  <c r="R238"/>
  <c r="P238"/>
  <c r="BK238"/>
  <c r="J238"/>
  <c r="BE238"/>
  <c r="BI237"/>
  <c r="BH237"/>
  <c r="BG237"/>
  <c r="BF237"/>
  <c r="T237"/>
  <c r="R237"/>
  <c r="P237"/>
  <c r="BK237"/>
  <c r="J237"/>
  <c r="BE237"/>
  <c r="BI235"/>
  <c r="BH235"/>
  <c r="BG235"/>
  <c r="BF235"/>
  <c r="T235"/>
  <c r="R235"/>
  <c r="P235"/>
  <c r="BK235"/>
  <c r="J235"/>
  <c r="BE235"/>
  <c r="BI234"/>
  <c r="BH234"/>
  <c r="BG234"/>
  <c r="BF234"/>
  <c r="T234"/>
  <c r="T233"/>
  <c r="R234"/>
  <c r="R233"/>
  <c r="P234"/>
  <c r="P233"/>
  <c r="BK234"/>
  <c r="BK233"/>
  <c r="J233"/>
  <c r="J234"/>
  <c r="BE234"/>
  <c r="J110"/>
  <c r="BI232"/>
  <c r="BH232"/>
  <c r="BG232"/>
  <c r="BF232"/>
  <c r="T232"/>
  <c r="R232"/>
  <c r="P232"/>
  <c r="BK232"/>
  <c r="J232"/>
  <c r="BE232"/>
  <c r="BI231"/>
  <c r="BH231"/>
  <c r="BG231"/>
  <c r="BF231"/>
  <c r="T231"/>
  <c r="R231"/>
  <c r="P231"/>
  <c r="BK231"/>
  <c r="J231"/>
  <c r="BE231"/>
  <c r="BI230"/>
  <c r="BH230"/>
  <c r="BG230"/>
  <c r="BF230"/>
  <c r="T230"/>
  <c r="R230"/>
  <c r="P230"/>
  <c r="BK230"/>
  <c r="J230"/>
  <c r="BE230"/>
  <c r="BI229"/>
  <c r="BH229"/>
  <c r="BG229"/>
  <c r="BF229"/>
  <c r="T229"/>
  <c r="R229"/>
  <c r="P229"/>
  <c r="BK229"/>
  <c r="J229"/>
  <c r="BE229"/>
  <c r="BI228"/>
  <c r="BH228"/>
  <c r="BG228"/>
  <c r="BF228"/>
  <c r="T228"/>
  <c r="R228"/>
  <c r="P228"/>
  <c r="BK228"/>
  <c r="J228"/>
  <c r="BE228"/>
  <c r="BI227"/>
  <c r="BH227"/>
  <c r="BG227"/>
  <c r="BF227"/>
  <c r="T227"/>
  <c r="R227"/>
  <c r="P227"/>
  <c r="BK227"/>
  <c r="J227"/>
  <c r="BE227"/>
  <c r="BI226"/>
  <c r="BH226"/>
  <c r="BG226"/>
  <c r="BF226"/>
  <c r="T226"/>
  <c r="R226"/>
  <c r="P226"/>
  <c r="BK226"/>
  <c r="J226"/>
  <c r="BE226"/>
  <c r="BI225"/>
  <c r="BH225"/>
  <c r="BG225"/>
  <c r="BF225"/>
  <c r="T225"/>
  <c r="R225"/>
  <c r="P225"/>
  <c r="BK225"/>
  <c r="J225"/>
  <c r="BE225"/>
  <c r="BI224"/>
  <c r="BH224"/>
  <c r="BG224"/>
  <c r="BF224"/>
  <c r="T224"/>
  <c r="R224"/>
  <c r="P224"/>
  <c r="BK224"/>
  <c r="J224"/>
  <c r="BE224"/>
  <c r="BI223"/>
  <c r="BH223"/>
  <c r="BG223"/>
  <c r="BF223"/>
  <c r="T223"/>
  <c r="R223"/>
  <c r="P223"/>
  <c r="BK223"/>
  <c r="J223"/>
  <c r="BE223"/>
  <c r="BI222"/>
  <c r="BH222"/>
  <c r="BG222"/>
  <c r="BF222"/>
  <c r="T222"/>
  <c r="R222"/>
  <c r="P222"/>
  <c r="BK222"/>
  <c r="J222"/>
  <c r="BE222"/>
  <c r="BI221"/>
  <c r="BH221"/>
  <c r="BG221"/>
  <c r="BF221"/>
  <c r="T221"/>
  <c r="R221"/>
  <c r="P221"/>
  <c r="BK221"/>
  <c r="J221"/>
  <c r="BE221"/>
  <c r="BI220"/>
  <c r="BH220"/>
  <c r="BG220"/>
  <c r="BF220"/>
  <c r="T220"/>
  <c r="T219"/>
  <c r="R220"/>
  <c r="R219"/>
  <c r="P220"/>
  <c r="P219"/>
  <c r="BK220"/>
  <c r="BK219"/>
  <c r="J219"/>
  <c r="J220"/>
  <c r="BE220"/>
  <c r="J109"/>
  <c r="BI218"/>
  <c r="BH218"/>
  <c r="BG218"/>
  <c r="BF218"/>
  <c r="T218"/>
  <c r="R218"/>
  <c r="P218"/>
  <c r="BK218"/>
  <c r="J218"/>
  <c r="BE218"/>
  <c r="BI217"/>
  <c r="BH217"/>
  <c r="BG217"/>
  <c r="BF217"/>
  <c r="T217"/>
  <c r="R217"/>
  <c r="P217"/>
  <c r="BK217"/>
  <c r="J217"/>
  <c r="BE217"/>
  <c r="BI216"/>
  <c r="BH216"/>
  <c r="BG216"/>
  <c r="BF216"/>
  <c r="T216"/>
  <c r="T215"/>
  <c r="R216"/>
  <c r="R215"/>
  <c r="P216"/>
  <c r="P215"/>
  <c r="BK216"/>
  <c r="BK215"/>
  <c r="J215"/>
  <c r="J216"/>
  <c r="BE216"/>
  <c r="J108"/>
  <c r="BI214"/>
  <c r="BH214"/>
  <c r="BG214"/>
  <c r="BF214"/>
  <c r="T214"/>
  <c r="R214"/>
  <c r="P214"/>
  <c r="BK214"/>
  <c r="J214"/>
  <c r="BE214"/>
  <c r="BI212"/>
  <c r="BH212"/>
  <c r="BG212"/>
  <c r="BF212"/>
  <c r="T212"/>
  <c r="R212"/>
  <c r="P212"/>
  <c r="BK212"/>
  <c r="J212"/>
  <c r="BE212"/>
  <c r="BI211"/>
  <c r="BH211"/>
  <c r="BG211"/>
  <c r="BF211"/>
  <c r="T211"/>
  <c r="R211"/>
  <c r="P211"/>
  <c r="BK211"/>
  <c r="J211"/>
  <c r="BE211"/>
  <c r="BI209"/>
  <c r="BH209"/>
  <c r="BG209"/>
  <c r="BF209"/>
  <c r="T209"/>
  <c r="R209"/>
  <c r="P209"/>
  <c r="BK209"/>
  <c r="J209"/>
  <c r="BE209"/>
  <c r="BI208"/>
  <c r="BH208"/>
  <c r="BG208"/>
  <c r="BF208"/>
  <c r="T208"/>
  <c r="T207"/>
  <c r="T206"/>
  <c r="R208"/>
  <c r="R207"/>
  <c r="R206"/>
  <c r="P208"/>
  <c r="P207"/>
  <c r="P206"/>
  <c r="BK208"/>
  <c r="BK207"/>
  <c r="J207"/>
  <c r="BK206"/>
  <c r="J206"/>
  <c r="J208"/>
  <c r="BE208"/>
  <c r="J107"/>
  <c r="J106"/>
  <c r="BI205"/>
  <c r="BH205"/>
  <c r="BG205"/>
  <c r="BF205"/>
  <c r="T205"/>
  <c r="T204"/>
  <c r="R205"/>
  <c r="R204"/>
  <c r="P205"/>
  <c r="P204"/>
  <c r="BK205"/>
  <c r="BK204"/>
  <c r="J204"/>
  <c r="J205"/>
  <c r="BE205"/>
  <c r="J105"/>
  <c r="BI203"/>
  <c r="BH203"/>
  <c r="BG203"/>
  <c r="BF203"/>
  <c r="T203"/>
  <c r="R203"/>
  <c r="P203"/>
  <c r="BK203"/>
  <c r="J203"/>
  <c r="BE203"/>
  <c r="BI202"/>
  <c r="BH202"/>
  <c r="BG202"/>
  <c r="BF202"/>
  <c r="T202"/>
  <c r="R202"/>
  <c r="P202"/>
  <c r="BK202"/>
  <c r="J202"/>
  <c r="BE202"/>
  <c r="BI200"/>
  <c r="BH200"/>
  <c r="BG200"/>
  <c r="BF200"/>
  <c r="T200"/>
  <c r="R200"/>
  <c r="P200"/>
  <c r="BK200"/>
  <c r="J200"/>
  <c r="BE200"/>
  <c r="BI199"/>
  <c r="BH199"/>
  <c r="BG199"/>
  <c r="BF199"/>
  <c r="T199"/>
  <c r="T198"/>
  <c r="R199"/>
  <c r="R198"/>
  <c r="P199"/>
  <c r="P198"/>
  <c r="BK199"/>
  <c r="BK198"/>
  <c r="J198"/>
  <c r="J199"/>
  <c r="BE199"/>
  <c r="J104"/>
  <c r="BI197"/>
  <c r="BH197"/>
  <c r="BG197"/>
  <c r="BF197"/>
  <c r="T197"/>
  <c r="R197"/>
  <c r="P197"/>
  <c r="BK197"/>
  <c r="J197"/>
  <c r="BE197"/>
  <c r="BI194"/>
  <c r="BH194"/>
  <c r="BG194"/>
  <c r="BF194"/>
  <c r="T194"/>
  <c r="R194"/>
  <c r="P194"/>
  <c r="BK194"/>
  <c r="J194"/>
  <c r="BE194"/>
  <c r="BI193"/>
  <c r="BH193"/>
  <c r="BG193"/>
  <c r="BF193"/>
  <c r="T193"/>
  <c r="R193"/>
  <c r="P193"/>
  <c r="BK193"/>
  <c r="J193"/>
  <c r="BE193"/>
  <c r="BI192"/>
  <c r="BH192"/>
  <c r="BG192"/>
  <c r="BF192"/>
  <c r="T192"/>
  <c r="R192"/>
  <c r="P192"/>
  <c r="BK192"/>
  <c r="J192"/>
  <c r="BE192"/>
  <c r="BI189"/>
  <c r="BH189"/>
  <c r="BG189"/>
  <c r="BF189"/>
  <c r="T189"/>
  <c r="R189"/>
  <c r="P189"/>
  <c r="BK189"/>
  <c r="J189"/>
  <c r="BE189"/>
  <c r="BI188"/>
  <c r="BH188"/>
  <c r="BG188"/>
  <c r="BF188"/>
  <c r="T188"/>
  <c r="R188"/>
  <c r="P188"/>
  <c r="BK188"/>
  <c r="J188"/>
  <c r="BE188"/>
  <c r="BI187"/>
  <c r="BH187"/>
  <c r="BG187"/>
  <c r="BF187"/>
  <c r="T187"/>
  <c r="R187"/>
  <c r="P187"/>
  <c r="BK187"/>
  <c r="J187"/>
  <c r="BE187"/>
  <c r="BI186"/>
  <c r="BH186"/>
  <c r="BG186"/>
  <c r="BF186"/>
  <c r="T186"/>
  <c r="R186"/>
  <c r="P186"/>
  <c r="BK186"/>
  <c r="J186"/>
  <c r="BE186"/>
  <c r="BI185"/>
  <c r="BH185"/>
  <c r="BG185"/>
  <c r="BF185"/>
  <c r="T185"/>
  <c r="R185"/>
  <c r="P185"/>
  <c r="BK185"/>
  <c r="J185"/>
  <c r="BE185"/>
  <c r="BI184"/>
  <c r="BH184"/>
  <c r="BG184"/>
  <c r="BF184"/>
  <c r="T184"/>
  <c r="R184"/>
  <c r="P184"/>
  <c r="BK184"/>
  <c r="J184"/>
  <c r="BE184"/>
  <c r="BI183"/>
  <c r="BH183"/>
  <c r="BG183"/>
  <c r="BF183"/>
  <c r="T183"/>
  <c r="R183"/>
  <c r="P183"/>
  <c r="BK183"/>
  <c r="J183"/>
  <c r="BE183"/>
  <c r="BI182"/>
  <c r="BH182"/>
  <c r="BG182"/>
  <c r="BF182"/>
  <c r="T182"/>
  <c r="R182"/>
  <c r="P182"/>
  <c r="BK182"/>
  <c r="J182"/>
  <c r="BE182"/>
  <c r="BI181"/>
  <c r="BH181"/>
  <c r="BG181"/>
  <c r="BF181"/>
  <c r="T181"/>
  <c r="T180"/>
  <c r="R181"/>
  <c r="R180"/>
  <c r="P181"/>
  <c r="P180"/>
  <c r="BK181"/>
  <c r="BK180"/>
  <c r="J180"/>
  <c r="J181"/>
  <c r="BE181"/>
  <c r="J103"/>
  <c r="BI179"/>
  <c r="BH179"/>
  <c r="BG179"/>
  <c r="BF179"/>
  <c r="T179"/>
  <c r="R179"/>
  <c r="P179"/>
  <c r="BK179"/>
  <c r="J179"/>
  <c r="BE179"/>
  <c r="BI178"/>
  <c r="BH178"/>
  <c r="BG178"/>
  <c r="BF178"/>
  <c r="T178"/>
  <c r="R178"/>
  <c r="P178"/>
  <c r="BK178"/>
  <c r="J178"/>
  <c r="BE178"/>
  <c r="BI177"/>
  <c r="BH177"/>
  <c r="BG177"/>
  <c r="BF177"/>
  <c r="T177"/>
  <c r="R177"/>
  <c r="P177"/>
  <c r="BK177"/>
  <c r="J177"/>
  <c r="BE177"/>
  <c r="BI176"/>
  <c r="BH176"/>
  <c r="BG176"/>
  <c r="BF176"/>
  <c r="T176"/>
  <c r="R176"/>
  <c r="P176"/>
  <c r="BK176"/>
  <c r="J176"/>
  <c r="BE176"/>
  <c r="BI175"/>
  <c r="BH175"/>
  <c r="BG175"/>
  <c r="BF175"/>
  <c r="T175"/>
  <c r="R175"/>
  <c r="P175"/>
  <c r="BK175"/>
  <c r="J175"/>
  <c r="BE175"/>
  <c r="BI171"/>
  <c r="BH171"/>
  <c r="BG171"/>
  <c r="BF171"/>
  <c r="T171"/>
  <c r="R171"/>
  <c r="P171"/>
  <c r="BK171"/>
  <c r="J171"/>
  <c r="BE171"/>
  <c r="BI170"/>
  <c r="BH170"/>
  <c r="BG170"/>
  <c r="BF170"/>
  <c r="T170"/>
  <c r="R170"/>
  <c r="P170"/>
  <c r="BK170"/>
  <c r="J170"/>
  <c r="BE170"/>
  <c r="BI169"/>
  <c r="BH169"/>
  <c r="BG169"/>
  <c r="BF169"/>
  <c r="T169"/>
  <c r="R169"/>
  <c r="P169"/>
  <c r="BK169"/>
  <c r="J169"/>
  <c r="BE169"/>
  <c r="BI168"/>
  <c r="BH168"/>
  <c r="BG168"/>
  <c r="BF168"/>
  <c r="T168"/>
  <c r="R168"/>
  <c r="P168"/>
  <c r="BK168"/>
  <c r="J168"/>
  <c r="BE168"/>
  <c r="BI167"/>
  <c r="BH167"/>
  <c r="BG167"/>
  <c r="BF167"/>
  <c r="T167"/>
  <c r="T166"/>
  <c r="R167"/>
  <c r="R166"/>
  <c r="P167"/>
  <c r="P166"/>
  <c r="BK167"/>
  <c r="BK166"/>
  <c r="J166"/>
  <c r="J167"/>
  <c r="BE167"/>
  <c r="J102"/>
  <c r="BI163"/>
  <c r="BH163"/>
  <c r="BG163"/>
  <c r="BF163"/>
  <c r="T163"/>
  <c r="T162"/>
  <c r="R163"/>
  <c r="R162"/>
  <c r="P163"/>
  <c r="P162"/>
  <c r="BK163"/>
  <c r="BK162"/>
  <c r="J162"/>
  <c r="J163"/>
  <c r="BE163"/>
  <c r="J101"/>
  <c r="BI161"/>
  <c r="BH161"/>
  <c r="BG161"/>
  <c r="BF161"/>
  <c r="T161"/>
  <c r="R161"/>
  <c r="P161"/>
  <c r="BK161"/>
  <c r="J161"/>
  <c r="BE161"/>
  <c r="BI160"/>
  <c r="BH160"/>
  <c r="BG160"/>
  <c r="BF160"/>
  <c r="T160"/>
  <c r="T159"/>
  <c r="R160"/>
  <c r="R159"/>
  <c r="P160"/>
  <c r="P159"/>
  <c r="BK160"/>
  <c r="BK159"/>
  <c r="J159"/>
  <c r="J160"/>
  <c r="BE160"/>
  <c r="J100"/>
  <c r="BI158"/>
  <c r="BH158"/>
  <c r="BG158"/>
  <c r="BF158"/>
  <c r="T158"/>
  <c r="R158"/>
  <c r="P158"/>
  <c r="BK158"/>
  <c r="J158"/>
  <c r="BE158"/>
  <c r="BI155"/>
  <c r="BH155"/>
  <c r="BG155"/>
  <c r="BF155"/>
  <c r="T155"/>
  <c r="T154"/>
  <c r="R155"/>
  <c r="R154"/>
  <c r="P155"/>
  <c r="P154"/>
  <c r="BK155"/>
  <c r="BK154"/>
  <c r="J154"/>
  <c r="J155"/>
  <c r="BE155"/>
  <c r="J99"/>
  <c r="BI153"/>
  <c r="BH153"/>
  <c r="BG153"/>
  <c r="BF153"/>
  <c r="T153"/>
  <c r="R153"/>
  <c r="P153"/>
  <c r="BK153"/>
  <c r="J153"/>
  <c r="BE153"/>
  <c r="BI152"/>
  <c r="BH152"/>
  <c r="BG152"/>
  <c r="BF152"/>
  <c r="T152"/>
  <c r="R152"/>
  <c r="P152"/>
  <c r="BK152"/>
  <c r="J152"/>
  <c r="BE152"/>
  <c r="BI150"/>
  <c r="BH150"/>
  <c r="BG150"/>
  <c r="BF150"/>
  <c r="T150"/>
  <c r="R150"/>
  <c r="P150"/>
  <c r="BK150"/>
  <c r="J150"/>
  <c r="BE150"/>
  <c r="BI147"/>
  <c r="BH147"/>
  <c r="BG147"/>
  <c r="BF147"/>
  <c r="T147"/>
  <c r="R147"/>
  <c r="P147"/>
  <c r="BK147"/>
  <c r="J147"/>
  <c r="BE147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2"/>
  <c r="BH142"/>
  <c r="BG142"/>
  <c r="BF142"/>
  <c r="T142"/>
  <c r="R142"/>
  <c r="P142"/>
  <c r="BK142"/>
  <c r="J142"/>
  <c r="BE142"/>
  <c r="BI141"/>
  <c r="BH141"/>
  <c r="BG141"/>
  <c r="BF141"/>
  <c r="T141"/>
  <c r="R141"/>
  <c r="P141"/>
  <c r="BK141"/>
  <c r="J141"/>
  <c r="BE141"/>
  <c r="BI140"/>
  <c r="BH140"/>
  <c r="BG140"/>
  <c r="BF140"/>
  <c r="T140"/>
  <c r="R140"/>
  <c r="P140"/>
  <c r="BK140"/>
  <c r="J140"/>
  <c r="BE140"/>
  <c r="BI136"/>
  <c r="F37"/>
  <c i="1" r="BD95"/>
  <c i="2" r="BH136"/>
  <c r="F36"/>
  <c i="1" r="BC95"/>
  <c i="2" r="BG136"/>
  <c r="F35"/>
  <c i="1" r="BB95"/>
  <c i="2" r="BF136"/>
  <c r="J34"/>
  <c i="1" r="AW95"/>
  <c i="2" r="F34"/>
  <c i="1" r="BA95"/>
  <c i="2" r="T136"/>
  <c r="T135"/>
  <c r="T134"/>
  <c r="T133"/>
  <c r="R136"/>
  <c r="R135"/>
  <c r="R134"/>
  <c r="R133"/>
  <c r="P136"/>
  <c r="P135"/>
  <c r="P134"/>
  <c r="P133"/>
  <c i="1" r="AU95"/>
  <c i="2" r="BK136"/>
  <c r="BK135"/>
  <c r="J135"/>
  <c r="BK134"/>
  <c r="J134"/>
  <c r="BK133"/>
  <c r="J133"/>
  <c r="J96"/>
  <c r="J30"/>
  <c i="1" r="AG95"/>
  <c i="2" r="J136"/>
  <c r="BE136"/>
  <c r="J33"/>
  <c i="1" r="AV95"/>
  <c i="2" r="F33"/>
  <c i="1" r="AZ95"/>
  <c i="2" r="J98"/>
  <c r="J97"/>
  <c r="J130"/>
  <c r="J129"/>
  <c r="F129"/>
  <c r="F127"/>
  <c r="E125"/>
  <c r="J92"/>
  <c r="J91"/>
  <c r="F91"/>
  <c r="F89"/>
  <c r="E87"/>
  <c r="J39"/>
  <c r="J18"/>
  <c r="E18"/>
  <c r="F130"/>
  <c r="F92"/>
  <c r="J17"/>
  <c r="J12"/>
  <c r="J127"/>
  <c r="J89"/>
  <c r="E7"/>
  <c r="E123"/>
  <c r="E85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7"/>
  <c r="AN97"/>
  <c r="AT96"/>
  <c r="AN9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<sst xmlns="http://schemas.openxmlformats.org/spreadsheetml/2006/main">
  <si>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</si>
  <si>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</si>
  <si>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</si>
  <si>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</si>
  <si>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</si>
  <si>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{339b7445-a44f-46da-940f-48894a9e5273}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</si>
  <si>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</si>
  <si>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</si>
  <si>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</si>
  <si>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</si>
  <si>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</si>
  <si>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</si>
  <si>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</si>
  <si>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</si>
  <si>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284/2019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</si>
  <si>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</si>
  <si>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</si>
  <si>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Revítalizace kulturního objektu č.p. 113</t>
  </si>
  <si>
    <t>KSO:</t>
  </si>
  <si>
    <t>CC-CZ:</t>
  </si>
  <si>
    <t>Místo:</t>
  </si>
  <si>
    <t>p.č. st. 139, k.ú. Dvory</t>
  </si>
  <si>
    <t>Datum:</t>
  </si>
  <si>
    <t>30. 11. 2019</t>
  </si>
  <si>
    <t>Zadavatel:</t>
  </si>
  <si>
    <t>IČ:</t>
  </si>
  <si>
    <t>Obec Dvory</t>
  </si>
  <si>
    <t>DIČ:</t>
  </si>
  <si>
    <t>Uchazeč:</t>
  </si>
  <si>
    <t>Vyplň údaj</t>
  </si>
  <si>
    <t>Projektant:</t>
  </si>
  <si>
    <t>Ing. Lukáš Návara</t>
  </si>
  <si>
    <t>True</t>
  </si>
  <si>
    <t>Zpracovatel:</t>
  </si>
  <si>
    <t>01890000</t>
  </si>
  <si>
    <t>Jan Petr</t>
  </si>
  <si>
    <t>CZ8604200451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</si>
  <si>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</si>
  <si>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</si>
  <si>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</si>
  <si>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</si>
  <si>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</si>
  <si>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</si>
  <si>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</si>
  <si>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</si>
  <si>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</si>
  <si>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</si>
  <si>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</si>
  <si>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</si>
  <si>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</si>
  <si>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</si>
  <si>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</si>
  <si>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</si>
  <si>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</si>
  <si>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</si>
  <si>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</si>
  <si>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</si>
  <si>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</si>
  <si>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</si>
  <si>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</si>
  <si>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</si>
  <si>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</si>
  <si>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</si>
  <si>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</si>
  <si>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</si>
  <si>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</si>
  <si>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</si>
  <si>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</si>
  <si>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</si>
  <si>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</si>
  <si>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</si>
  <si>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</si>
  <si>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</si>
  <si>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</si>
  <si>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</si>
  <si>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</si>
  <si>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</si>
  <si>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</si>
  <si>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</si>
  <si>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</si>
  <si>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</si>
  <si>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</si>
  <si>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</si>
  <si>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</si>
  <si>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ASŘ</t>
  </si>
  <si>
    <t>STA</t>
  </si>
  <si>
    <t>1</t>
  </si>
  <si>
    <t>{67982c7d-a4db-4f12-b7f7-e70197ae7cee}</t>
  </si>
  <si>
    <t>2</t>
  </si>
  <si>
    <t>02</t>
  </si>
  <si>
    <t>ZTI a ÚT</t>
  </si>
  <si>
    <t>{3f63d589-4ec2-4b32-8a45-c72d10b40084}</t>
  </si>
  <si>
    <t>03</t>
  </si>
  <si>
    <t>ELE</t>
  </si>
  <si>
    <t>{a45b2752-0b16-4958-88b5-40251956aba0}</t>
  </si>
  <si>
    <t>KRYCÍ LIST SOUPISU PRACÍ</t>
  </si>
  <si>
    <t>Objekt:</t>
  </si>
  <si>
    <t>01 - ASŘ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</si>
  <si>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</si>
  <si>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</si>
  <si>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</si>
  <si>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</si>
  <si>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</si>
  <si>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</si>
  <si>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</si>
  <si>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</si>
  <si>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</si>
  <si>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</si>
  <si>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</si>
  <si>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</si>
  <si>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</si>
  <si>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</si>
  <si>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</si>
  <si>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</si>
  <si>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</si>
  <si>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</si>
  <si>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</si>
  <si>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</si>
  <si>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</si>
  <si>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</si>
  <si>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</si>
  <si>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</si>
  <si>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</si>
  <si>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</si>
  <si>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</si>
  <si>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</si>
  <si>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</si>
  <si>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</si>
  <si>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</si>
  <si>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</si>
  <si>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</si>
  <si>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</si>
  <si>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</si>
  <si>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</si>
  <si>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</si>
  <si>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</si>
  <si>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</si>
  <si>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</si>
  <si>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132201201</t>
  </si>
  <si>
    <t>Hloubení rýh š do 2000 mm v hornině tř. 3 objemu do 100 m3</t>
  </si>
  <si>
    <t>m3</t>
  </si>
  <si>
    <t>CS ÚRS 2019 01</t>
  </si>
  <si>
    <t>4</t>
  </si>
  <si>
    <t>540412300</t>
  </si>
  <si>
    <t>VV</t>
  </si>
  <si>
    <t>VÝKOP PRO VENKOVNÍ ROZVOD</t>
  </si>
  <si>
    <t>20*0,8*1,2</t>
  </si>
  <si>
    <t>Součet</t>
  </si>
  <si>
    <t>132201209</t>
  </si>
  <si>
    <t>Příplatek za lepivost k hloubení rýh š do 2000 mm v hornině tř. 3</t>
  </si>
  <si>
    <t>600882040</t>
  </si>
  <si>
    <t>3</t>
  </si>
  <si>
    <t>161101101</t>
  </si>
  <si>
    <t>Svislé přemístění výkopku z horniny tř. 1 až 4 hl výkopu do 2,5 m</t>
  </si>
  <si>
    <t>1674791302</t>
  </si>
  <si>
    <t>162201211</t>
  </si>
  <si>
    <t>Vodorovné přemístění výkopku z horniny tř. 1 až 4 stavebním kolečkem do 10 m</t>
  </si>
  <si>
    <t>894764938</t>
  </si>
  <si>
    <t>5</t>
  </si>
  <si>
    <t>162201219</t>
  </si>
  <si>
    <t>Příplatek k vodorovnému přemístění výkopku z horniny tř. 1 až 4 stavebním kolečkem ZKD 10 m</t>
  </si>
  <si>
    <t>-1699791697</t>
  </si>
  <si>
    <t>6</t>
  </si>
  <si>
    <t>174101101</t>
  </si>
  <si>
    <t>Zásyp jam, šachet rýh nebo kolem objektů sypaninou se zhutněním</t>
  </si>
  <si>
    <t>-1045628568</t>
  </si>
  <si>
    <t>20*0,8*0,6</t>
  </si>
  <si>
    <t>7</t>
  </si>
  <si>
    <t>175111101</t>
  </si>
  <si>
    <t>Obsypání potrubí ručně sypaninou bez prohození sítem, uloženou do 3 m</t>
  </si>
  <si>
    <t>688969843</t>
  </si>
  <si>
    <t>8</t>
  </si>
  <si>
    <t>M</t>
  </si>
  <si>
    <t>58331200</t>
  </si>
  <si>
    <t>štěrkopísek netříděný zásypový</t>
  </si>
  <si>
    <t>t</t>
  </si>
  <si>
    <t>1223342099</t>
  </si>
  <si>
    <t>9,6*2 'Přepočtené koeficientem množství</t>
  </si>
  <si>
    <t>9</t>
  </si>
  <si>
    <t>175111109</t>
  </si>
  <si>
    <t>Příplatek k obsypání potrubí za ruční prohození sypaninysítem, uložené do 3 m</t>
  </si>
  <si>
    <t>-2123065981</t>
  </si>
  <si>
    <t>10</t>
  </si>
  <si>
    <t>181951102</t>
  </si>
  <si>
    <t>Úprava pláně v hornině tř. 1 až 4 se zhutněním</t>
  </si>
  <si>
    <t>m2</t>
  </si>
  <si>
    <t>1486363211</t>
  </si>
  <si>
    <t>Zakládání</t>
  </si>
  <si>
    <t>11</t>
  </si>
  <si>
    <t>273321311</t>
  </si>
  <si>
    <t>Základové desky ze ŽB bez zvýšených nároků na prostředí tř. C 16/20</t>
  </si>
  <si>
    <t>-1021092235</t>
  </si>
  <si>
    <t>24*0,1</t>
  </si>
  <si>
    <t>12</t>
  </si>
  <si>
    <t>273362021</t>
  </si>
  <si>
    <t>Výztuž základových desek svařovanými sítěmi Kari</t>
  </si>
  <si>
    <t>1028905059</t>
  </si>
  <si>
    <t>Svislé a kompletní konstrukce</t>
  </si>
  <si>
    <t>13</t>
  </si>
  <si>
    <t>317142446</t>
  </si>
  <si>
    <t>Překlad nenosný pórobetonový š 150 mm v do 250 mm na tenkovrstvou maltu dl do 2000 mm</t>
  </si>
  <si>
    <t>kus</t>
  </si>
  <si>
    <t>-764418158</t>
  </si>
  <si>
    <t>14</t>
  </si>
  <si>
    <t>342272245</t>
  </si>
  <si>
    <t>Příčka z pórobetonových hladkých tvárnic na tenkovrstvou maltu tl 150 mm</t>
  </si>
  <si>
    <t>-1019946054</t>
  </si>
  <si>
    <t>Vodorovné konstrukce</t>
  </si>
  <si>
    <t>451573111</t>
  </si>
  <si>
    <t>Lože pod potrubí otevřený výkop ze štěrkopísku</t>
  </si>
  <si>
    <t>1317582802</t>
  </si>
  <si>
    <t>20*0,8*0,15</t>
  </si>
  <si>
    <t>Úpravy povrchů, podlahy a osazování výplní</t>
  </si>
  <si>
    <t>16</t>
  </si>
  <si>
    <t>612131100</t>
  </si>
  <si>
    <t>Vápenný postřik vnitřních stěn nanášený ručně</t>
  </si>
  <si>
    <t>807525066</t>
  </si>
  <si>
    <t>17</t>
  </si>
  <si>
    <t>612142001</t>
  </si>
  <si>
    <t>Potažení vnitřních stěn sklovláknitým pletivem vtlačeným do tenkovrstvé hmoty</t>
  </si>
  <si>
    <t>-1786086612</t>
  </si>
  <si>
    <t>18</t>
  </si>
  <si>
    <t>612311131</t>
  </si>
  <si>
    <t>Potažení vnitřních stěn vápenným štukem tloušťky do 3 mm</t>
  </si>
  <si>
    <t>1750269140</t>
  </si>
  <si>
    <t>19</t>
  </si>
  <si>
    <t>612321141</t>
  </si>
  <si>
    <t>Vápenocementová omítka štuková dvouvrstvá vnitřních stěn nanášená ručně</t>
  </si>
  <si>
    <t>1461632543</t>
  </si>
  <si>
    <t>20</t>
  </si>
  <si>
    <t>619995001</t>
  </si>
  <si>
    <t>Začištění omítek kolem oken, dveří, podlah nebo obkladů</t>
  </si>
  <si>
    <t>m</t>
  </si>
  <si>
    <t>-26815204</t>
  </si>
  <si>
    <t>ZAČIŠTĚNÍ VNĚJŠÍCH OSTĚNÍ</t>
  </si>
  <si>
    <t>631311125</t>
  </si>
  <si>
    <t>Mazanina tl do 120 mm z betonu prostého bez zvýšených nároků na prostředí tř. C 20/25</t>
  </si>
  <si>
    <t>-1981494976</t>
  </si>
  <si>
    <t>22</t>
  </si>
  <si>
    <t>631319173</t>
  </si>
  <si>
    <t>Příplatek k mazanině tl do 120 mm za stržení povrchu spodní vrstvy před vložením výztuže</t>
  </si>
  <si>
    <t>-319162726</t>
  </si>
  <si>
    <t>23</t>
  </si>
  <si>
    <t>631362021</t>
  </si>
  <si>
    <t>Výztuž mazanin svařovanými sítěmi Kari</t>
  </si>
  <si>
    <t>1405388948</t>
  </si>
  <si>
    <t>24</t>
  </si>
  <si>
    <t>642942611</t>
  </si>
  <si>
    <t>Osazování zárubní nebo rámů dveřních kovových do 2,5 m2 na montážní pěnu</t>
  </si>
  <si>
    <t>662108638</t>
  </si>
  <si>
    <t>25</t>
  </si>
  <si>
    <t>55331542</t>
  </si>
  <si>
    <t>zárubeň ocelová pro sádrokarton 150 800 levá,pravá</t>
  </si>
  <si>
    <t>555762514</t>
  </si>
  <si>
    <t>Ostatní konstrukce a práce, bourání</t>
  </si>
  <si>
    <t>26</t>
  </si>
  <si>
    <t>900R001</t>
  </si>
  <si>
    <t xml:space="preserve">Demontáž stávajícího zařízení </t>
  </si>
  <si>
    <t>soubor</t>
  </si>
  <si>
    <t>-1154937795</t>
  </si>
  <si>
    <t>27</t>
  </si>
  <si>
    <t>900R002</t>
  </si>
  <si>
    <t xml:space="preserve">Vybourání a úprava otvoru pro vchodové dveře </t>
  </si>
  <si>
    <t>848437306</t>
  </si>
  <si>
    <t>28</t>
  </si>
  <si>
    <t>900R003</t>
  </si>
  <si>
    <t xml:space="preserve">Výkop + bourací práce pro ležetou kanalizaci </t>
  </si>
  <si>
    <t>-1488324901</t>
  </si>
  <si>
    <t>29</t>
  </si>
  <si>
    <t>949101111</t>
  </si>
  <si>
    <t>Lešení pomocné pro objekty pozemních staveb s lešeňovou podlahou v do 1,9 m zatížení do 150 kg/m2</t>
  </si>
  <si>
    <t>-1402943788</t>
  </si>
  <si>
    <t>30</t>
  </si>
  <si>
    <t>949111111</t>
  </si>
  <si>
    <t>Montáž lešení lehkého kozového trubkového v do 1,2 m</t>
  </si>
  <si>
    <t>sada</t>
  </si>
  <si>
    <t>1448014977</t>
  </si>
  <si>
    <t>31</t>
  </si>
  <si>
    <t>949111112</t>
  </si>
  <si>
    <t>Montáž lešení lehkého kozového trubkového v do 1,9 m</t>
  </si>
  <si>
    <t>-81444826</t>
  </si>
  <si>
    <t>32</t>
  </si>
  <si>
    <t>952901111</t>
  </si>
  <si>
    <t>Vyčištění budov bytové a občanské výstavby při výšce podlaží do 4 m</t>
  </si>
  <si>
    <t>-167332351</t>
  </si>
  <si>
    <t>33</t>
  </si>
  <si>
    <t>962031133</t>
  </si>
  <si>
    <t>Bourání příček z cihel pálených na MVC tl do 150 mm</t>
  </si>
  <si>
    <t>-787993125</t>
  </si>
  <si>
    <t>34</t>
  </si>
  <si>
    <t>965043441</t>
  </si>
  <si>
    <t>Bourání podkladů pod dlažby betonových s potěrem nebo teracem tl do 150 mm pl přes 4 m2</t>
  </si>
  <si>
    <t>1717920237</t>
  </si>
  <si>
    <t>28*0,15</t>
  </si>
  <si>
    <t>35</t>
  </si>
  <si>
    <t>965049112</t>
  </si>
  <si>
    <t>Příplatek k bourání betonových mazanin za bourání mazanin se svařovanou sítí tl přes 100 mm</t>
  </si>
  <si>
    <t>1428942792</t>
  </si>
  <si>
    <t>36</t>
  </si>
  <si>
    <t>968062455</t>
  </si>
  <si>
    <t>Vybourání dřevěných dveřních zárubní pl do 2 m2</t>
  </si>
  <si>
    <t>189085320</t>
  </si>
  <si>
    <t>37</t>
  </si>
  <si>
    <t>977151125</t>
  </si>
  <si>
    <t>Jádrové vrty diamantovými korunkami do D 200 mm do stavebních materiálů</t>
  </si>
  <si>
    <t>1449288627</t>
  </si>
  <si>
    <t>3*0,4</t>
  </si>
  <si>
    <t>38</t>
  </si>
  <si>
    <t>978013191</t>
  </si>
  <si>
    <t>Otlučení (osekání) vnitřní vápenné nebo vápenocementové omítky stěn v rozsahu do 100 %</t>
  </si>
  <si>
    <t>542448308</t>
  </si>
  <si>
    <t>997</t>
  </si>
  <si>
    <t>Přesun sutě</t>
  </si>
  <si>
    <t>39</t>
  </si>
  <si>
    <t>997013152</t>
  </si>
  <si>
    <t>Vnitrostaveništní doprava suti a vybouraných hmot pro budovy v do 9 m s omezením mechanizace</t>
  </si>
  <si>
    <t>379564915</t>
  </si>
  <si>
    <t>40</t>
  </si>
  <si>
    <t>997013509</t>
  </si>
  <si>
    <t>Příplatek k odvozu suti a vybouraných hmot na skládku ZKD 1 km přes 1 km</t>
  </si>
  <si>
    <t>-1003136851</t>
  </si>
  <si>
    <t>20,068*30 'Přepočtené koeficientem množství</t>
  </si>
  <si>
    <t>41</t>
  </si>
  <si>
    <t>997013511</t>
  </si>
  <si>
    <t>Odvoz suti a vybouraných hmot z meziskládky na skládku do 1 km s naložením a se složením</t>
  </si>
  <si>
    <t>733279971</t>
  </si>
  <si>
    <t>42</t>
  </si>
  <si>
    <t>997013831</t>
  </si>
  <si>
    <t>Poplatek za uložení na skládce (skládkovné) stavebního odpadu směsného kód odpadu 170 904</t>
  </si>
  <si>
    <t>-1673374507</t>
  </si>
  <si>
    <t>998</t>
  </si>
  <si>
    <t>Přesun hmot</t>
  </si>
  <si>
    <t>43</t>
  </si>
  <si>
    <t>998017002</t>
  </si>
  <si>
    <t>Přesun hmot s omezením mechanizace pro budovy v do 12 m</t>
  </si>
  <si>
    <t>1862056865</t>
  </si>
  <si>
    <t>PSV</t>
  </si>
  <si>
    <t>Práce a dodávky PSV</t>
  </si>
  <si>
    <t>711</t>
  </si>
  <si>
    <t>Izolace proti vodě, vlhkosti a plynům</t>
  </si>
  <si>
    <t>44</t>
  </si>
  <si>
    <t>711111001</t>
  </si>
  <si>
    <t>Provedení izolace proti zemní vlhkosti vodorovné za studena nátěrem penetračním</t>
  </si>
  <si>
    <t>630438674</t>
  </si>
  <si>
    <t>45</t>
  </si>
  <si>
    <t>11163150</t>
  </si>
  <si>
    <t>lak penetrační asfaltový</t>
  </si>
  <si>
    <t>1793503632</t>
  </si>
  <si>
    <t>24*0,0003 'Přepočtené koeficientem množství</t>
  </si>
  <si>
    <t>46</t>
  </si>
  <si>
    <t>711141559</t>
  </si>
  <si>
    <t>Provedení izolace proti zemní vlhkosti pásy přitavením vodorovné NAIP</t>
  </si>
  <si>
    <t>722612983</t>
  </si>
  <si>
    <t>47</t>
  </si>
  <si>
    <t>62832134</t>
  </si>
  <si>
    <t>pás asfaltový natavitelný oxidovaný tl. 4,0mm typu V60 S40 s vložkou ze skleněné rohože, s jemnozrnným minerálním posypem</t>
  </si>
  <si>
    <t>1792391680</t>
  </si>
  <si>
    <t>24*1,15 'Přepočtené koeficientem množství</t>
  </si>
  <si>
    <t>48</t>
  </si>
  <si>
    <t>998711101</t>
  </si>
  <si>
    <t>Přesun hmot tonážní pro izolace proti vodě, vlhkosti a plynům v objektech výšky do 6 m</t>
  </si>
  <si>
    <t>-1306831713</t>
  </si>
  <si>
    <t>763</t>
  </si>
  <si>
    <t>Konstrukce suché výstavby</t>
  </si>
  <si>
    <t>49</t>
  </si>
  <si>
    <t>763131451</t>
  </si>
  <si>
    <t>SDK podhled deska 1xH2 12,5 bez TI dvouvrstvá spodní kce profil CD+UD</t>
  </si>
  <si>
    <t>-869048936</t>
  </si>
  <si>
    <t>50</t>
  </si>
  <si>
    <t>763131714</t>
  </si>
  <si>
    <t>SDK podhled základní penetrační nátěr</t>
  </si>
  <si>
    <t>1618681206</t>
  </si>
  <si>
    <t>51</t>
  </si>
  <si>
    <t>998763302</t>
  </si>
  <si>
    <t>Přesun hmot tonážní pro sádrokartonové konstrukce v objektech v do 12 m</t>
  </si>
  <si>
    <t>-2012961405</t>
  </si>
  <si>
    <t>766</t>
  </si>
  <si>
    <t>Konstrukce truhlářské</t>
  </si>
  <si>
    <t>52</t>
  </si>
  <si>
    <t>766622115</t>
  </si>
  <si>
    <t>Montáž plastových oken plochy přes 1 m2 pevných výšky do 1,5 m s rámem do zdiva</t>
  </si>
  <si>
    <t>1233812789</t>
  </si>
  <si>
    <t>53</t>
  </si>
  <si>
    <t>61140051</t>
  </si>
  <si>
    <t>okno plastové otevíravé/sklopné dvojsklo přes plochu 1m2 do v1,5m</t>
  </si>
  <si>
    <t>-1095286697</t>
  </si>
  <si>
    <t>54</t>
  </si>
  <si>
    <t>766660001</t>
  </si>
  <si>
    <t>Montáž dveřních křídel otvíravých jednokřídlových š do 0,8 m do ocelové zárubně</t>
  </si>
  <si>
    <t>279476178</t>
  </si>
  <si>
    <t>55</t>
  </si>
  <si>
    <t>61162851</t>
  </si>
  <si>
    <t>dveře vnitřní foliované plné 1křídlé 600x1970mm</t>
  </si>
  <si>
    <t>-1900665382</t>
  </si>
  <si>
    <t>56</t>
  </si>
  <si>
    <t>61162854</t>
  </si>
  <si>
    <t>dveře vnitřní foliované plné 1křídlé 700x1970mm</t>
  </si>
  <si>
    <t>-1963860235</t>
  </si>
  <si>
    <t>57</t>
  </si>
  <si>
    <t>61162857</t>
  </si>
  <si>
    <t>dveře vnitřní foliované plné 1křídlé 800x1970mm</t>
  </si>
  <si>
    <t>1696422979</t>
  </si>
  <si>
    <t>58</t>
  </si>
  <si>
    <t>766660411</t>
  </si>
  <si>
    <t>Montáž vchodových dveří jednokřídlových bez nadsvětlíku do zdiva</t>
  </si>
  <si>
    <t>-485259635</t>
  </si>
  <si>
    <t>59</t>
  </si>
  <si>
    <t>61173110</t>
  </si>
  <si>
    <t xml:space="preserve">dveře dřevěné vchodové </t>
  </si>
  <si>
    <t>-1206710343</t>
  </si>
  <si>
    <t>60</t>
  </si>
  <si>
    <t>766660728</t>
  </si>
  <si>
    <t>Montáž dveřního interiérového kování - zámku</t>
  </si>
  <si>
    <t>-2119006656</t>
  </si>
  <si>
    <t>61</t>
  </si>
  <si>
    <t>54924000</t>
  </si>
  <si>
    <t>zámek stavební zadlabací obyčejný 536a převod levý</t>
  </si>
  <si>
    <t>838648102</t>
  </si>
  <si>
    <t>62</t>
  </si>
  <si>
    <t>766660729</t>
  </si>
  <si>
    <t>Montáž dveřního interiérového kování - štítku s klikou</t>
  </si>
  <si>
    <t>-1032552307</t>
  </si>
  <si>
    <t>63</t>
  </si>
  <si>
    <t>54914610</t>
  </si>
  <si>
    <t>kování dveřní vrchní klika včetně rozet a montážního materiálu R BB nerez PK</t>
  </si>
  <si>
    <t>-211069320</t>
  </si>
  <si>
    <t>64</t>
  </si>
  <si>
    <t>998766102</t>
  </si>
  <si>
    <t>Přesun hmot tonážní pro konstrukce truhlářské v objektech v do 12 m</t>
  </si>
  <si>
    <t>1054353353</t>
  </si>
  <si>
    <t>771</t>
  </si>
  <si>
    <t>Podlahy z dlaždic</t>
  </si>
  <si>
    <t>65</t>
  </si>
  <si>
    <t>776421311</t>
  </si>
  <si>
    <t>Montáž přechodových samolepících lišt</t>
  </si>
  <si>
    <t>-988685538</t>
  </si>
  <si>
    <t>66</t>
  </si>
  <si>
    <t>55343115</t>
  </si>
  <si>
    <t>profil přechodový Al narážecí 30mm dub, buk, javor, třešeň</t>
  </si>
  <si>
    <t>234448658</t>
  </si>
  <si>
    <t>4,8*1,02 'Přepočtené koeficientem množství</t>
  </si>
  <si>
    <t>67</t>
  </si>
  <si>
    <t>771111011</t>
  </si>
  <si>
    <t>Vysátí podkladu před pokládkou dlažby</t>
  </si>
  <si>
    <t>-789952383</t>
  </si>
  <si>
    <t>68</t>
  </si>
  <si>
    <t>771121011</t>
  </si>
  <si>
    <t>Nátěr penetrační na podlahu</t>
  </si>
  <si>
    <t>-1574400304</t>
  </si>
  <si>
    <t>NÁŠLAPNÁ VRSTVA</t>
  </si>
  <si>
    <t>69</t>
  </si>
  <si>
    <t>771474112</t>
  </si>
  <si>
    <t>Montáž soklů z dlaždic keramických rovných flexibilní lepidlo v do 90 mm</t>
  </si>
  <si>
    <t>803492570</t>
  </si>
  <si>
    <t>70</t>
  </si>
  <si>
    <t>59761338</t>
  </si>
  <si>
    <t xml:space="preserve">sokl-dlažba keramická </t>
  </si>
  <si>
    <t>2114405204</t>
  </si>
  <si>
    <t>21*1,1</t>
  </si>
  <si>
    <t>71</t>
  </si>
  <si>
    <t>771574112</t>
  </si>
  <si>
    <t>Montáž podlah keramických hladkých lepených flexibilním lepidlem do 12 ks/ m2</t>
  </si>
  <si>
    <t>-1264129800</t>
  </si>
  <si>
    <t>72</t>
  </si>
  <si>
    <t>59761003</t>
  </si>
  <si>
    <t>dlažba keramická hutná hladká do interiéru přes 9 do 12 ks/m2</t>
  </si>
  <si>
    <t>-953156184</t>
  </si>
  <si>
    <t>24*1,1</t>
  </si>
  <si>
    <t>73</t>
  </si>
  <si>
    <t>771591115</t>
  </si>
  <si>
    <t>Podlahy spárování silikonem</t>
  </si>
  <si>
    <t>1095148196</t>
  </si>
  <si>
    <t>74</t>
  </si>
  <si>
    <t>998771102</t>
  </si>
  <si>
    <t>Přesun hmot tonážní pro podlahy z dlaždic v objektech v do 12 m</t>
  </si>
  <si>
    <t>-334523573</t>
  </si>
  <si>
    <t>781</t>
  </si>
  <si>
    <t>Dokončovací práce - obklady</t>
  </si>
  <si>
    <t>75</t>
  </si>
  <si>
    <t>781121011</t>
  </si>
  <si>
    <t>Nátěr penetrační na stěnu</t>
  </si>
  <si>
    <t>1788858740</t>
  </si>
  <si>
    <t>76</t>
  </si>
  <si>
    <t>781131112</t>
  </si>
  <si>
    <t>Izolace pod obklad nátěrem nebo stěrkou ve dvou vrstvách</t>
  </si>
  <si>
    <t>2022111117</t>
  </si>
  <si>
    <t>POD OBKLADEM - MÍSTA OSTŘIKU VODOU</t>
  </si>
  <si>
    <t>77</t>
  </si>
  <si>
    <t>781474113</t>
  </si>
  <si>
    <t>Montáž obkladů vnitřních keramických hladkých do 19 ks/m2 lepených flexibilním lepidlem</t>
  </si>
  <si>
    <t>1967450079</t>
  </si>
  <si>
    <t>78</t>
  </si>
  <si>
    <t>59761071</t>
  </si>
  <si>
    <t>obklad keramický hladký přes 12 do 19ks/m2</t>
  </si>
  <si>
    <t>-1034672827</t>
  </si>
  <si>
    <t>68*1,15 "Přepočtené koeficientem množství</t>
  </si>
  <si>
    <t>79</t>
  </si>
  <si>
    <t>781494511</t>
  </si>
  <si>
    <t>Nerezové profily ukončovací lepené flexibilním lepidlem</t>
  </si>
  <si>
    <t>-1184255509</t>
  </si>
  <si>
    <t>80</t>
  </si>
  <si>
    <t>781495115</t>
  </si>
  <si>
    <t>Spárování vnitřních obkladů silikonem</t>
  </si>
  <si>
    <t>-1359103473</t>
  </si>
  <si>
    <t>81</t>
  </si>
  <si>
    <t>781495141</t>
  </si>
  <si>
    <t>Průnik obkladem kruhový do DN 30</t>
  </si>
  <si>
    <t>1537334617</t>
  </si>
  <si>
    <t>82</t>
  </si>
  <si>
    <t>781495142</t>
  </si>
  <si>
    <t>Průnik obkladem kruhový do DN 90</t>
  </si>
  <si>
    <t>735036577</t>
  </si>
  <si>
    <t>83</t>
  </si>
  <si>
    <t>781495143</t>
  </si>
  <si>
    <t>Průnik obkladem kruhový přes DN 90</t>
  </si>
  <si>
    <t>1524273654</t>
  </si>
  <si>
    <t>84</t>
  </si>
  <si>
    <t>998781104</t>
  </si>
  <si>
    <t>Přesun hmot tonážní pro obklady keramické v objektech v do 12 m</t>
  </si>
  <si>
    <t>1425336910</t>
  </si>
  <si>
    <t>783</t>
  </si>
  <si>
    <t>Dokončovací práce - nátěry</t>
  </si>
  <si>
    <t>85</t>
  </si>
  <si>
    <t>783314101</t>
  </si>
  <si>
    <t>Základní jednonásobný syntetický nátěr zámečnických konstrukcí</t>
  </si>
  <si>
    <t>1513110007</t>
  </si>
  <si>
    <t>NÁTĚR ZÁRUBNÍ</t>
  </si>
  <si>
    <t>0,8*1,97*6</t>
  </si>
  <si>
    <t>86</t>
  </si>
  <si>
    <t>783315101</t>
  </si>
  <si>
    <t>Mezinátěr jednonásobný syntetický standardní zámečnických konstrukcí</t>
  </si>
  <si>
    <t>1326226809</t>
  </si>
  <si>
    <t>87</t>
  </si>
  <si>
    <t>783317101</t>
  </si>
  <si>
    <t>Krycí jednonásobný syntetický standardní nátěr zámečnických konstrukcí</t>
  </si>
  <si>
    <t>57686131</t>
  </si>
  <si>
    <t>784</t>
  </si>
  <si>
    <t>Dokončovací práce - malby a tapety</t>
  </si>
  <si>
    <t>88</t>
  </si>
  <si>
    <t>784181101</t>
  </si>
  <si>
    <t>Základní akrylátová jednonásobná penetrace podkladu v místnostech výšky do 3,80m</t>
  </si>
  <si>
    <t>-1312686994</t>
  </si>
  <si>
    <t>89</t>
  </si>
  <si>
    <t>784211111</t>
  </si>
  <si>
    <t>Dvojnásobné bílé malby ze směsí za mokra velmi dobře otěruvzdorných v místnostech výšky do 3,80 m</t>
  </si>
  <si>
    <t>-11466557</t>
  </si>
  <si>
    <t>02 - ZTI a ÚT</t>
  </si>
  <si>
    <t xml:space="preserve">    8 - Trubní vedení</t>
  </si>
  <si>
    <t xml:space="preserve">    721 - Zdravotechnika - vnitřní kanalizace</t>
  </si>
  <si>
    <t xml:space="preserve">    722 - Zdravotechnika - vnitřní vodovod</t>
  </si>
  <si>
    <t xml:space="preserve">    724 - Zdravotechnika - strojní vybavení</t>
  </si>
  <si>
    <t xml:space="preserve">    725 - Zdravotechnika - zařizovací předměty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</si>
  <si>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</si>
  <si>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</si>
  <si>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</si>
  <si>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</si>
  <si>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HZS - Hodinové zúčtovací sazby</t>
  </si>
  <si>
    <t>Trubní vedení</t>
  </si>
  <si>
    <t>871241101.R01</t>
  </si>
  <si>
    <t>Rozvod vody pro napojení na dešťovku</t>
  </si>
  <si>
    <t>-1794985697</t>
  </si>
  <si>
    <t>871241101.R02</t>
  </si>
  <si>
    <t>Rozvody kanlizace venkovní a ležatá</t>
  </si>
  <si>
    <t>1646127925</t>
  </si>
  <si>
    <t>-765216294</t>
  </si>
  <si>
    <t>1803155715</t>
  </si>
  <si>
    <t>0,286*30 'Přepočtené koeficientem množství</t>
  </si>
  <si>
    <t>-1689574763</t>
  </si>
  <si>
    <t>-289763696</t>
  </si>
  <si>
    <t>721</t>
  </si>
  <si>
    <t>Zdravotechnika - vnitřní kanalizace</t>
  </si>
  <si>
    <t>721174042</t>
  </si>
  <si>
    <t>Potrubí kanalizační z PP připojovací DN 40</t>
  </si>
  <si>
    <t>-1158765492</t>
  </si>
  <si>
    <t>721174043</t>
  </si>
  <si>
    <t>Potrubí kanalizační z PP připojovací DN 50</t>
  </si>
  <si>
    <t>-1012789637</t>
  </si>
  <si>
    <t>721174045</t>
  </si>
  <si>
    <t>Potrubí kanalizační z PP připojovací DN 110</t>
  </si>
  <si>
    <t>1431294980</t>
  </si>
  <si>
    <t>721194104</t>
  </si>
  <si>
    <t>Vyvedení a upevnění odpadních výpustek DN 40</t>
  </si>
  <si>
    <t>940136237</t>
  </si>
  <si>
    <t>721194105</t>
  </si>
  <si>
    <t>Vyvedení a upevnění odpadních výpustek DN 50</t>
  </si>
  <si>
    <t>-547891303</t>
  </si>
  <si>
    <t>721194109</t>
  </si>
  <si>
    <t>Vyvedení a upevnění odpadních výpustek DN 100</t>
  </si>
  <si>
    <t>-1802408767</t>
  </si>
  <si>
    <t>721211402</t>
  </si>
  <si>
    <t>Vpusť podlahová s vodorovným odtokem DN 40/50 s automatickým vztlakovým uzávěrem</t>
  </si>
  <si>
    <t>553965099</t>
  </si>
  <si>
    <t>721290111</t>
  </si>
  <si>
    <t>Zkouška těsnosti potrubí kanalizace vodou do DN 125</t>
  </si>
  <si>
    <t>-1238209335</t>
  </si>
  <si>
    <t>998721102</t>
  </si>
  <si>
    <t>Přesun hmot tonážní pro vnitřní kanalizace v objektech v do 12 m</t>
  </si>
  <si>
    <t>2109879262</t>
  </si>
  <si>
    <t>722</t>
  </si>
  <si>
    <t>Zdravotechnika - vnitřní vodovod</t>
  </si>
  <si>
    <t>722174002</t>
  </si>
  <si>
    <t>Potrubí vodovodní plastové PPR svar polyfuze PN 16 D 20 x 2,8 mm</t>
  </si>
  <si>
    <t>1393363536</t>
  </si>
  <si>
    <t>722181222</t>
  </si>
  <si>
    <t>Ochrana vodovodního potrubí přilepenými termoizolačními trubicemi z PE tl do 9 mm DN do 45 mm</t>
  </si>
  <si>
    <t>532661802</t>
  </si>
  <si>
    <t>722190401</t>
  </si>
  <si>
    <t>Vyvedení a upevnění výpustku do DN 25</t>
  </si>
  <si>
    <t>1967779093</t>
  </si>
  <si>
    <t>722220111</t>
  </si>
  <si>
    <t>Nástěnka pro výtokový ventil G 1/2 s jedním závitem</t>
  </si>
  <si>
    <t>981089538</t>
  </si>
  <si>
    <t>722224152</t>
  </si>
  <si>
    <t>Kulový kohout zahradní s vnějším závitem a páčkou PN 15, T 120°C G 1/2 - 3/4"</t>
  </si>
  <si>
    <t>-1625855367</t>
  </si>
  <si>
    <t>722225112</t>
  </si>
  <si>
    <t>Sací koš G 3/4 s jedním závitem a koženou klapkou</t>
  </si>
  <si>
    <t>-2101041011</t>
  </si>
  <si>
    <t>722225113</t>
  </si>
  <si>
    <t>Sací koš G 1 s jedním závitem a koženou klapkou</t>
  </si>
  <si>
    <t>1376016592</t>
  </si>
  <si>
    <t>722231142</t>
  </si>
  <si>
    <t>Ventil závitový pojistný rohový G 3/4</t>
  </si>
  <si>
    <t>-503072814</t>
  </si>
  <si>
    <t>722234264</t>
  </si>
  <si>
    <t>Filtr mosazný G 3/4 PN 16 do 120°C s 2x vnitřním závitem</t>
  </si>
  <si>
    <t>-487258525</t>
  </si>
  <si>
    <t>722290215</t>
  </si>
  <si>
    <t>Zkouška těsnosti vodovodního potrubí hrdlového nebo přírubového do DN 100</t>
  </si>
  <si>
    <t>609303605</t>
  </si>
  <si>
    <t>722290234</t>
  </si>
  <si>
    <t>Proplach a dezinfekce vodovodního potrubí do DN 80</t>
  </si>
  <si>
    <t>815863620</t>
  </si>
  <si>
    <t>998722102</t>
  </si>
  <si>
    <t>Přesun hmot tonážní pro vnitřní vodovod v objektech v do 12 m</t>
  </si>
  <si>
    <t>326533203</t>
  </si>
  <si>
    <t>724</t>
  </si>
  <si>
    <t>Zdravotechnika - strojní vybavení</t>
  </si>
  <si>
    <t>724231127</t>
  </si>
  <si>
    <t>Příslušenství domovních vodáren měřící manometr s membránou</t>
  </si>
  <si>
    <t>-1536352328</t>
  </si>
  <si>
    <t>725</t>
  </si>
  <si>
    <t>Zdravotechnika - zařizovací předměty</t>
  </si>
  <si>
    <t>725110811</t>
  </si>
  <si>
    <t>Demontáž klozetů splachovací s nádrží</t>
  </si>
  <si>
    <t>-1717405642</t>
  </si>
  <si>
    <t>725112171</t>
  </si>
  <si>
    <t>Kombi klozet s hlubokým splachováním odpad vodorovný</t>
  </si>
  <si>
    <t>93288921</t>
  </si>
  <si>
    <t>725121601</t>
  </si>
  <si>
    <t>Pisoárový záchodek nerezový se zadním vtokem</t>
  </si>
  <si>
    <t>-627486073</t>
  </si>
  <si>
    <t>725122813</t>
  </si>
  <si>
    <t>Demontáž pisoárových stání s nádrží a jedním záchodkem</t>
  </si>
  <si>
    <t>-828170127</t>
  </si>
  <si>
    <t>725210821</t>
  </si>
  <si>
    <t>Demontáž umyvadel bez výtokových armatur</t>
  </si>
  <si>
    <t>1427754329</t>
  </si>
  <si>
    <t>725211616</t>
  </si>
  <si>
    <t>Umyvadlo keramické bílé šířky 550 mm s krytem na sifon připevněné na stěnu šrouby</t>
  </si>
  <si>
    <t>225813477</t>
  </si>
  <si>
    <t>725532339</t>
  </si>
  <si>
    <t>Elektrický ohřívač zásobníkový akumulační stacionární 1 MPa 300 l / 3-6 kW</t>
  </si>
  <si>
    <t>76337936</t>
  </si>
  <si>
    <t>725810811</t>
  </si>
  <si>
    <t>Demontáž ventilů výtokových nástěnných</t>
  </si>
  <si>
    <t>878480772</t>
  </si>
  <si>
    <t>725820801</t>
  </si>
  <si>
    <t>Demontáž baterie nástěnné do G 3 / 4</t>
  </si>
  <si>
    <t>757879896</t>
  </si>
  <si>
    <t>725822611</t>
  </si>
  <si>
    <t>Baterie umyvadlová stojánková páková bez výpusti</t>
  </si>
  <si>
    <t>-1026661318</t>
  </si>
  <si>
    <t>725861102</t>
  </si>
  <si>
    <t>Zápachová uzávěrka pro umyvadla DN 40</t>
  </si>
  <si>
    <t>-2122376951</t>
  </si>
  <si>
    <t>998725102</t>
  </si>
  <si>
    <t>Přesun hmot tonážní pro zařizovací předměty v objektech v do 12 m</t>
  </si>
  <si>
    <t>-1457609626</t>
  </si>
  <si>
    <t>732</t>
  </si>
  <si>
    <t>Ústřední vytápění - strojovny</t>
  </si>
  <si>
    <t>732421201</t>
  </si>
  <si>
    <t>Čerpadlo teplovodní mokroběžné závitové cirkulační DN 15 výtlak do 0,9 m průtok 0,35 m3/h pro TUV</t>
  </si>
  <si>
    <t>-100643881</t>
  </si>
  <si>
    <t>733</t>
  </si>
  <si>
    <t>Ústřední vytápění - rozvodné potrubí</t>
  </si>
  <si>
    <t>733110806</t>
  </si>
  <si>
    <t>Demontáž potrubí ocelového závitového do DN 32</t>
  </si>
  <si>
    <t>280918204</t>
  </si>
  <si>
    <t>733222202</t>
  </si>
  <si>
    <t>Potrubí měděné polotvrdé spojované tvrdým pájením D 15x1</t>
  </si>
  <si>
    <t>-890024629</t>
  </si>
  <si>
    <t>733222203</t>
  </si>
  <si>
    <t>Potrubí měděné polotvrdé spojované tvrdým pájením D 18x1</t>
  </si>
  <si>
    <t>-1160445640</t>
  </si>
  <si>
    <t>733291101</t>
  </si>
  <si>
    <t>Zkouška těsnosti potrubí měděné do D 35x1,5</t>
  </si>
  <si>
    <t>-1724917842</t>
  </si>
  <si>
    <t>733811231</t>
  </si>
  <si>
    <t>Ochrana potrubí ústředního vytápění termoizolačními trubicemi z PE tl do 13 mm DN do 22 mm</t>
  </si>
  <si>
    <t>1291153507</t>
  </si>
  <si>
    <t>998733102</t>
  </si>
  <si>
    <t>Přesun hmot tonážní pro rozvody potrubí v objektech v do 12 m</t>
  </si>
  <si>
    <t>566298134</t>
  </si>
  <si>
    <t>734</t>
  </si>
  <si>
    <t>Ústřední vytápění - armatury</t>
  </si>
  <si>
    <t>734221686</t>
  </si>
  <si>
    <t>Termostatická hlavice vosková PN 10 do 110°C otopných těles VK</t>
  </si>
  <si>
    <t>606656488</t>
  </si>
  <si>
    <t>734261402</t>
  </si>
  <si>
    <t>Armatura připojovací rohová G 1/2x18 PN 10 do 110°C radiátorů typu VK</t>
  </si>
  <si>
    <t>-1118295952</t>
  </si>
  <si>
    <t>734261417</t>
  </si>
  <si>
    <t>Šroubení regulační radiátorové rohové G 1/2 s vypouštěním</t>
  </si>
  <si>
    <t>1775447450</t>
  </si>
  <si>
    <t>734292713</t>
  </si>
  <si>
    <t>Kohout kulový přímý G 1/2 PN 42 do 185°C vnitřní závit</t>
  </si>
  <si>
    <t>179834795</t>
  </si>
  <si>
    <t>998734102</t>
  </si>
  <si>
    <t>Přesun hmot tonážní pro armatury v objektech v do 12 m</t>
  </si>
  <si>
    <t>1812554504</t>
  </si>
  <si>
    <t>735</t>
  </si>
  <si>
    <t>Ústřední vytápění - otopná tělesa</t>
  </si>
  <si>
    <t>735152233</t>
  </si>
  <si>
    <t>Otopné těleso panelové VK jednodeskové 1 přídavná přestupní plocha výška/délka 400/600mm výkon 425 W</t>
  </si>
  <si>
    <t>702740073</t>
  </si>
  <si>
    <t>735152473</t>
  </si>
  <si>
    <t>Otopné těleso panelové VK dvoudeskové 1 přídavná přestupní plocha výška/délka 600/600 mm výkon 773 W</t>
  </si>
  <si>
    <t>1634440134</t>
  </si>
  <si>
    <t>735494811</t>
  </si>
  <si>
    <t>Vypuštění vody z otopných těles</t>
  </si>
  <si>
    <t>592316769</t>
  </si>
  <si>
    <t>998735102</t>
  </si>
  <si>
    <t>Přesun hmot tonážní pro otopná tělesa v objektech v do 12 m</t>
  </si>
  <si>
    <t>2087005095</t>
  </si>
  <si>
    <t>HZS</t>
  </si>
  <si>
    <t>Hodinové zúčtovací sazby</t>
  </si>
  <si>
    <t>HZS2212</t>
  </si>
  <si>
    <t>Hodinová zúčtovací sazba instalatér odborný</t>
  </si>
  <si>
    <t>hod</t>
  </si>
  <si>
    <t>512</t>
  </si>
  <si>
    <t>-1349191680</t>
  </si>
  <si>
    <t>PŘELOŽKA STÁVAJÍCÍHO ROZVODU</t>
  </si>
  <si>
    <t>HZS2491</t>
  </si>
  <si>
    <t>Hodinová zúčtovací sazba dělník zednických výpomocí</t>
  </si>
  <si>
    <t>-857041994</t>
  </si>
  <si>
    <t>POMOCNÉ STAVEBNÍ PRÁCE PRO ROZVOD ZTI</t>
  </si>
  <si>
    <t>03 - ELE</t>
  </si>
  <si>
    <t xml:space="preserve">    741 - Elektroinstalace - silnoproud</t>
  </si>
  <si>
    <t>741</t>
  </si>
  <si>
    <t>Elektroinstalace - silnoproud</t>
  </si>
  <si>
    <t>741122001.R01</t>
  </si>
  <si>
    <t xml:space="preserve">I.	Demontáž a a odpojení původních rozvodů. Hrubá instalace včetně  úložného a instalačního materiálu ,nové přívody k rozvaděči R1 ,přivedení  dosud nezapojených rozvodů pro sál ,kotelnu do nového rozvaděče R1,nový rozvod ke kanalizační jímce </t>
  </si>
  <si>
    <t>1713467412</t>
  </si>
  <si>
    <t>741122001.R02</t>
  </si>
  <si>
    <t>II.	Kompletace , dodávka a zapojení zásuvek,svítidel ,spínačů,ventilátorů (průměr 100mm)</t>
  </si>
  <si>
    <t>-77231315</t>
  </si>
  <si>
    <t>741122001.R03</t>
  </si>
  <si>
    <t xml:space="preserve">III.	Dodávka ,osazení ,zapojení R1 .Přemístění elektroměru do ER umístěného venku.Objednatel zajistí nezbytné kroky k přemístění  a změně měření s distributorem el.en.</t>
  </si>
  <si>
    <t>204520731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</si>
</sst>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ht="36.96" customHeight="1">
      <c r="AR2"/>
      <c r="BS2" s="16" t="s">
        <v>6</v>
      </c>
      <c r="BT2" s="16" t="s">
        <v>7</v>
      </c>
    </row>
    <row r="3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34</v>
      </c>
      <c r="AO19" s="21"/>
      <c r="AP19" s="21"/>
      <c r="AQ19" s="21"/>
      <c r="AR19" s="19"/>
      <c r="BE19" s="30"/>
      <c r="BS19" s="16" t="s">
        <v>6</v>
      </c>
    </row>
    <row r="20" ht="18.48" customHeight="1">
      <c r="B20" s="20"/>
      <c r="C20" s="21"/>
      <c r="D20" s="21"/>
      <c r="E20" s="26" t="s">
        <v>35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36</v>
      </c>
      <c r="AO20" s="21"/>
      <c r="AP20" s="21"/>
      <c r="AQ20" s="21"/>
      <c r="AR20" s="19"/>
      <c r="BE20" s="30"/>
      <c r="BS20" s="16" t="s">
        <v>32</v>
      </c>
    </row>
    <row r="2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ht="12" customHeight="1">
      <c r="B22" s="20"/>
      <c r="C22" s="21"/>
      <c r="D22" s="31" t="s">
        <v>37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1" customFormat="1" ht="25.92" customHeight="1">
      <c r="B26" s="37"/>
      <c r="C26" s="38"/>
      <c r="D26" s="39" t="s">
        <v>38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30"/>
    </row>
    <row r="27" s="1" customFormat="1" ht="6.96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30"/>
    </row>
    <row r="28" s="1" customForma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39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40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41</v>
      </c>
      <c r="AL28" s="43"/>
      <c r="AM28" s="43"/>
      <c r="AN28" s="43"/>
      <c r="AO28" s="43"/>
      <c r="AP28" s="38"/>
      <c r="AQ28" s="38"/>
      <c r="AR28" s="42"/>
      <c r="BE28" s="30"/>
    </row>
    <row r="29" s="2" customFormat="1" ht="14.4" customHeight="1">
      <c r="B29" s="44"/>
      <c r="C29" s="45"/>
      <c r="D29" s="31" t="s">
        <v>42</v>
      </c>
      <c r="E29" s="45"/>
      <c r="F29" s="31" t="s">
        <v>43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2" customFormat="1" ht="14.4" customHeight="1">
      <c r="B30" s="44"/>
      <c r="C30" s="45"/>
      <c r="D30" s="45"/>
      <c r="E30" s="45"/>
      <c r="F30" s="31" t="s">
        <v>44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2" customFormat="1" ht="14.4" customHeight="1">
      <c r="B31" s="44"/>
      <c r="C31" s="45"/>
      <c r="D31" s="45"/>
      <c r="E31" s="45"/>
      <c r="F31" s="31" t="s">
        <v>45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2" customFormat="1" ht="14.4" customHeight="1">
      <c r="B32" s="44"/>
      <c r="C32" s="45"/>
      <c r="D32" s="45"/>
      <c r="E32" s="45"/>
      <c r="F32" s="31" t="s">
        <v>46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2" customFormat="1" ht="14.4" customHeight="1">
      <c r="B33" s="44"/>
      <c r="C33" s="45"/>
      <c r="D33" s="45"/>
      <c r="E33" s="45"/>
      <c r="F33" s="31" t="s">
        <v>47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1" customFormat="1" ht="6.96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30"/>
    </row>
    <row r="35" s="1" customFormat="1" ht="25.92" customHeight="1">
      <c r="B35" s="37"/>
      <c r="C35" s="50"/>
      <c r="D35" s="51" t="s">
        <v>48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49</v>
      </c>
      <c r="U35" s="52"/>
      <c r="V35" s="52"/>
      <c r="W35" s="52"/>
      <c r="X35" s="54" t="s">
        <v>50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</row>
    <row r="36" s="1" customFormat="1" ht="6.96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</row>
    <row r="37" s="1" customFormat="1" ht="14.4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</row>
    <row r="38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1" customFormat="1" ht="14.4" customHeight="1">
      <c r="B49" s="37"/>
      <c r="C49" s="38"/>
      <c r="D49" s="57" t="s">
        <v>51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52</v>
      </c>
      <c r="AI49" s="58"/>
      <c r="AJ49" s="58"/>
      <c r="AK49" s="58"/>
      <c r="AL49" s="58"/>
      <c r="AM49" s="58"/>
      <c r="AN49" s="58"/>
      <c r="AO49" s="58"/>
      <c r="AP49" s="38"/>
      <c r="AQ49" s="38"/>
      <c r="AR49" s="4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1" customFormat="1">
      <c r="B60" s="37"/>
      <c r="C60" s="38"/>
      <c r="D60" s="59" t="s">
        <v>53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9" t="s">
        <v>54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9" t="s">
        <v>53</v>
      </c>
      <c r="AI60" s="40"/>
      <c r="AJ60" s="40"/>
      <c r="AK60" s="40"/>
      <c r="AL60" s="40"/>
      <c r="AM60" s="59" t="s">
        <v>54</v>
      </c>
      <c r="AN60" s="40"/>
      <c r="AO60" s="40"/>
      <c r="AP60" s="38"/>
      <c r="AQ60" s="38"/>
      <c r="AR60" s="42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1" customFormat="1">
      <c r="B64" s="37"/>
      <c r="C64" s="38"/>
      <c r="D64" s="57" t="s">
        <v>55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7" t="s">
        <v>56</v>
      </c>
      <c r="AI64" s="58"/>
      <c r="AJ64" s="58"/>
      <c r="AK64" s="58"/>
      <c r="AL64" s="58"/>
      <c r="AM64" s="58"/>
      <c r="AN64" s="58"/>
      <c r="AO64" s="58"/>
      <c r="AP64" s="38"/>
      <c r="AQ64" s="38"/>
      <c r="AR64" s="42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1" customFormat="1">
      <c r="B75" s="37"/>
      <c r="C75" s="38"/>
      <c r="D75" s="59" t="s">
        <v>53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9" t="s">
        <v>54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9" t="s">
        <v>53</v>
      </c>
      <c r="AI75" s="40"/>
      <c r="AJ75" s="40"/>
      <c r="AK75" s="40"/>
      <c r="AL75" s="40"/>
      <c r="AM75" s="59" t="s">
        <v>54</v>
      </c>
      <c r="AN75" s="40"/>
      <c r="AO75" s="40"/>
      <c r="AP75" s="38"/>
      <c r="AQ75" s="38"/>
      <c r="AR75" s="42"/>
    </row>
    <row r="76" s="1" customFormat="1"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</row>
    <row r="77" s="1" customFormat="1" ht="6.96" customHeight="1"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42"/>
    </row>
    <row r="81" s="1" customFormat="1" ht="6.96" customHeight="1"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42"/>
    </row>
    <row r="82" s="1" customFormat="1" ht="24.96" customHeight="1">
      <c r="B82" s="37"/>
      <c r="C82" s="22" t="s">
        <v>57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</row>
    <row r="84" s="3" customFormat="1" ht="12" customHeight="1">
      <c r="B84" s="64"/>
      <c r="C84" s="31" t="s">
        <v>13</v>
      </c>
      <c r="D84" s="65"/>
      <c r="E84" s="65"/>
      <c r="F84" s="65"/>
      <c r="G84" s="65"/>
      <c r="H84" s="65"/>
      <c r="I84" s="65"/>
      <c r="J84" s="65"/>
      <c r="K84" s="65"/>
      <c r="L84" s="65" t="str">
        <f>K5</f>
        <v>284/2019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6"/>
    </row>
    <row r="85" s="4" customFormat="1" ht="36.96" customHeight="1">
      <c r="B85" s="67"/>
      <c r="C85" s="68" t="s">
        <v>16</v>
      </c>
      <c r="D85" s="69"/>
      <c r="E85" s="69"/>
      <c r="F85" s="69"/>
      <c r="G85" s="69"/>
      <c r="H85" s="69"/>
      <c r="I85" s="69"/>
      <c r="J85" s="69"/>
      <c r="K85" s="69"/>
      <c r="L85" s="70" t="str">
        <f>K6</f>
        <v>Revítalizace kulturního objektu č.p. 113</v>
      </c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1"/>
    </row>
    <row r="86" s="1" customFormat="1" ht="6.96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</row>
    <row r="87" s="1" customFormat="1" ht="12" customHeight="1">
      <c r="B87" s="37"/>
      <c r="C87" s="31" t="s">
        <v>20</v>
      </c>
      <c r="D87" s="38"/>
      <c r="E87" s="38"/>
      <c r="F87" s="38"/>
      <c r="G87" s="38"/>
      <c r="H87" s="38"/>
      <c r="I87" s="38"/>
      <c r="J87" s="38"/>
      <c r="K87" s="38"/>
      <c r="L87" s="72" t="str">
        <f>IF(K8="","",K8)</f>
        <v>p.č. st. 139, k.ú. Dvory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1" t="s">
        <v>22</v>
      </c>
      <c r="AJ87" s="38"/>
      <c r="AK87" s="38"/>
      <c r="AL87" s="38"/>
      <c r="AM87" s="73" t="str">
        <f>IF(AN8= "","",AN8)</f>
        <v>30. 11. 2019</v>
      </c>
      <c r="AN87" s="73"/>
      <c r="AO87" s="38"/>
      <c r="AP87" s="38"/>
      <c r="AQ87" s="38"/>
      <c r="AR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</row>
    <row r="89" s="1" customFormat="1" ht="15.15" customHeight="1">
      <c r="B89" s="37"/>
      <c r="C89" s="31" t="s">
        <v>24</v>
      </c>
      <c r="D89" s="38"/>
      <c r="E89" s="38"/>
      <c r="F89" s="38"/>
      <c r="G89" s="38"/>
      <c r="H89" s="38"/>
      <c r="I89" s="38"/>
      <c r="J89" s="38"/>
      <c r="K89" s="38"/>
      <c r="L89" s="65" t="str">
        <f>IF(E11= "","",E11)</f>
        <v>Obec Dvory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1" t="s">
        <v>30</v>
      </c>
      <c r="AJ89" s="38"/>
      <c r="AK89" s="38"/>
      <c r="AL89" s="38"/>
      <c r="AM89" s="74" t="str">
        <f>IF(E17="","",E17)</f>
        <v>Ing. Lukáš Návara</v>
      </c>
      <c r="AN89" s="65"/>
      <c r="AO89" s="65"/>
      <c r="AP89" s="65"/>
      <c r="AQ89" s="38"/>
      <c r="AR89" s="42"/>
      <c r="AS89" s="75" t="s">
        <v>58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</row>
    <row r="90" s="1" customFormat="1" ht="15.15" customHeight="1">
      <c r="B90" s="37"/>
      <c r="C90" s="31" t="s">
        <v>28</v>
      </c>
      <c r="D90" s="38"/>
      <c r="E90" s="38"/>
      <c r="F90" s="38"/>
      <c r="G90" s="38"/>
      <c r="H90" s="38"/>
      <c r="I90" s="38"/>
      <c r="J90" s="38"/>
      <c r="K90" s="38"/>
      <c r="L90" s="65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1" t="s">
        <v>33</v>
      </c>
      <c r="AJ90" s="38"/>
      <c r="AK90" s="38"/>
      <c r="AL90" s="38"/>
      <c r="AM90" s="74" t="str">
        <f>IF(E20="","",E20)</f>
        <v>Jan Petr</v>
      </c>
      <c r="AN90" s="65"/>
      <c r="AO90" s="65"/>
      <c r="AP90" s="65"/>
      <c r="AQ90" s="38"/>
      <c r="AR90" s="42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</row>
    <row r="91" s="1" customFormat="1" ht="10.8" customHeight="1"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3"/>
      <c r="AT91" s="84"/>
      <c r="AU91" s="85"/>
      <c r="AV91" s="85"/>
      <c r="AW91" s="85"/>
      <c r="AX91" s="85"/>
      <c r="AY91" s="85"/>
      <c r="AZ91" s="85"/>
      <c r="BA91" s="85"/>
      <c r="BB91" s="85"/>
      <c r="BC91" s="85"/>
      <c r="BD91" s="86"/>
    </row>
    <row r="92" s="1" customFormat="1" ht="29.28" customHeight="1">
      <c r="B92" s="37"/>
      <c r="C92" s="87" t="s">
        <v>59</v>
      </c>
      <c r="D92" s="88"/>
      <c r="E92" s="88"/>
      <c r="F92" s="88"/>
      <c r="G92" s="88"/>
      <c r="H92" s="89"/>
      <c r="I92" s="90" t="s">
        <v>60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91" t="s">
        <v>61</v>
      </c>
      <c r="AH92" s="88"/>
      <c r="AI92" s="88"/>
      <c r="AJ92" s="88"/>
      <c r="AK92" s="88"/>
      <c r="AL92" s="88"/>
      <c r="AM92" s="88"/>
      <c r="AN92" s="90" t="s">
        <v>62</v>
      </c>
      <c r="AO92" s="88"/>
      <c r="AP92" s="92"/>
      <c r="AQ92" s="93" t="s">
        <v>63</v>
      </c>
      <c r="AR92" s="42"/>
      <c r="AS92" s="94" t="s">
        <v>64</v>
      </c>
      <c r="AT92" s="95" t="s">
        <v>65</v>
      </c>
      <c r="AU92" s="95" t="s">
        <v>66</v>
      </c>
      <c r="AV92" s="95" t="s">
        <v>67</v>
      </c>
      <c r="AW92" s="95" t="s">
        <v>68</v>
      </c>
      <c r="AX92" s="95" t="s">
        <v>69</v>
      </c>
      <c r="AY92" s="95" t="s">
        <v>70</v>
      </c>
      <c r="AZ92" s="95" t="s">
        <v>71</v>
      </c>
      <c r="BA92" s="95" t="s">
        <v>72</v>
      </c>
      <c r="BB92" s="95" t="s">
        <v>73</v>
      </c>
      <c r="BC92" s="95" t="s">
        <v>74</v>
      </c>
      <c r="BD92" s="96" t="s">
        <v>75</v>
      </c>
    </row>
    <row r="93" s="1" customFormat="1" ht="10.8" customHeight="1"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97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9"/>
    </row>
    <row r="94" s="5" customFormat="1" ht="32.4" customHeight="1">
      <c r="B94" s="100"/>
      <c r="C94" s="101" t="s">
        <v>76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3">
        <f>ROUND(SUM(AG95:AG97),2)</f>
        <v>0</v>
      </c>
      <c r="AH94" s="103"/>
      <c r="AI94" s="103"/>
      <c r="AJ94" s="103"/>
      <c r="AK94" s="103"/>
      <c r="AL94" s="103"/>
      <c r="AM94" s="103"/>
      <c r="AN94" s="104">
        <f>SUM(AG94,AT94)</f>
        <v>0</v>
      </c>
      <c r="AO94" s="104"/>
      <c r="AP94" s="104"/>
      <c r="AQ94" s="105" t="s">
        <v>1</v>
      </c>
      <c r="AR94" s="106"/>
      <c r="AS94" s="107">
        <f>ROUND(SUM(AS95:AS97),2)</f>
        <v>0</v>
      </c>
      <c r="AT94" s="108">
        <f>ROUND(SUM(AV94:AW94),2)</f>
        <v>0</v>
      </c>
      <c r="AU94" s="109">
        <f>ROUND(SUM(AU95:AU97),5)</f>
        <v>0</v>
      </c>
      <c r="AV94" s="108">
        <f>ROUND(AZ94*L29,2)</f>
        <v>0</v>
      </c>
      <c r="AW94" s="108">
        <f>ROUND(BA94*L30,2)</f>
        <v>0</v>
      </c>
      <c r="AX94" s="108">
        <f>ROUND(BB94*L29,2)</f>
        <v>0</v>
      </c>
      <c r="AY94" s="108">
        <f>ROUND(BC94*L30,2)</f>
        <v>0</v>
      </c>
      <c r="AZ94" s="108">
        <f>ROUND(SUM(AZ95:AZ97),2)</f>
        <v>0</v>
      </c>
      <c r="BA94" s="108">
        <f>ROUND(SUM(BA95:BA97),2)</f>
        <v>0</v>
      </c>
      <c r="BB94" s="108">
        <f>ROUND(SUM(BB95:BB97),2)</f>
        <v>0</v>
      </c>
      <c r="BC94" s="108">
        <f>ROUND(SUM(BC95:BC97),2)</f>
        <v>0</v>
      </c>
      <c r="BD94" s="110">
        <f>ROUND(SUM(BD95:BD97),2)</f>
        <v>0</v>
      </c>
      <c r="BS94" s="111" t="s">
        <v>77</v>
      </c>
      <c r="BT94" s="111" t="s">
        <v>78</v>
      </c>
      <c r="BU94" s="112" t="s">
        <v>79</v>
      </c>
      <c r="BV94" s="111" t="s">
        <v>80</v>
      </c>
      <c r="BW94" s="111" t="s">
        <v>5</v>
      </c>
      <c r="BX94" s="111" t="s">
        <v>81</v>
      </c>
      <c r="CL94" s="111" t="s">
        <v>1</v>
      </c>
    </row>
    <row r="95" s="6" customFormat="1" ht="16.5" customHeight="1">
      <c r="A95" s="113" t="s">
        <v>82</v>
      </c>
      <c r="B95" s="114"/>
      <c r="C95" s="115"/>
      <c r="D95" s="116" t="s">
        <v>83</v>
      </c>
      <c r="E95" s="116"/>
      <c r="F95" s="116"/>
      <c r="G95" s="116"/>
      <c r="H95" s="116"/>
      <c r="I95" s="117"/>
      <c r="J95" s="116" t="s">
        <v>84</v>
      </c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8">
        <f>'01 - ASŘ'!J30</f>
        <v>0</v>
      </c>
      <c r="AH95" s="117"/>
      <c r="AI95" s="117"/>
      <c r="AJ95" s="117"/>
      <c r="AK95" s="117"/>
      <c r="AL95" s="117"/>
      <c r="AM95" s="117"/>
      <c r="AN95" s="118">
        <f>SUM(AG95,AT95)</f>
        <v>0</v>
      </c>
      <c r="AO95" s="117"/>
      <c r="AP95" s="117"/>
      <c r="AQ95" s="119" t="s">
        <v>85</v>
      </c>
      <c r="AR95" s="120"/>
      <c r="AS95" s="121">
        <v>0</v>
      </c>
      <c r="AT95" s="122">
        <f>ROUND(SUM(AV95:AW95),2)</f>
        <v>0</v>
      </c>
      <c r="AU95" s="123">
        <f>'01 - ASŘ'!P133</f>
        <v>0</v>
      </c>
      <c r="AV95" s="122">
        <f>'01 - ASŘ'!J33</f>
        <v>0</v>
      </c>
      <c r="AW95" s="122">
        <f>'01 - ASŘ'!J34</f>
        <v>0</v>
      </c>
      <c r="AX95" s="122">
        <f>'01 - ASŘ'!J35</f>
        <v>0</v>
      </c>
      <c r="AY95" s="122">
        <f>'01 - ASŘ'!J36</f>
        <v>0</v>
      </c>
      <c r="AZ95" s="122">
        <f>'01 - ASŘ'!F33</f>
        <v>0</v>
      </c>
      <c r="BA95" s="122">
        <f>'01 - ASŘ'!F34</f>
        <v>0</v>
      </c>
      <c r="BB95" s="122">
        <f>'01 - ASŘ'!F35</f>
        <v>0</v>
      </c>
      <c r="BC95" s="122">
        <f>'01 - ASŘ'!F36</f>
        <v>0</v>
      </c>
      <c r="BD95" s="124">
        <f>'01 - ASŘ'!F37</f>
        <v>0</v>
      </c>
      <c r="BT95" s="125" t="s">
        <v>86</v>
      </c>
      <c r="BV95" s="125" t="s">
        <v>80</v>
      </c>
      <c r="BW95" s="125" t="s">
        <v>87</v>
      </c>
      <c r="BX95" s="125" t="s">
        <v>5</v>
      </c>
      <c r="CL95" s="125" t="s">
        <v>1</v>
      </c>
      <c r="CM95" s="125" t="s">
        <v>88</v>
      </c>
    </row>
    <row r="96" s="6" customFormat="1" ht="16.5" customHeight="1">
      <c r="A96" s="113" t="s">
        <v>82</v>
      </c>
      <c r="B96" s="114"/>
      <c r="C96" s="115"/>
      <c r="D96" s="116" t="s">
        <v>89</v>
      </c>
      <c r="E96" s="116"/>
      <c r="F96" s="116"/>
      <c r="G96" s="116"/>
      <c r="H96" s="116"/>
      <c r="I96" s="117"/>
      <c r="J96" s="116" t="s">
        <v>90</v>
      </c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8">
        <f>'02 - ZTI a ÚT'!J30</f>
        <v>0</v>
      </c>
      <c r="AH96" s="117"/>
      <c r="AI96" s="117"/>
      <c r="AJ96" s="117"/>
      <c r="AK96" s="117"/>
      <c r="AL96" s="117"/>
      <c r="AM96" s="117"/>
      <c r="AN96" s="118">
        <f>SUM(AG96,AT96)</f>
        <v>0</v>
      </c>
      <c r="AO96" s="117"/>
      <c r="AP96" s="117"/>
      <c r="AQ96" s="119" t="s">
        <v>85</v>
      </c>
      <c r="AR96" s="120"/>
      <c r="AS96" s="121">
        <v>0</v>
      </c>
      <c r="AT96" s="122">
        <f>ROUND(SUM(AV96:AW96),2)</f>
        <v>0</v>
      </c>
      <c r="AU96" s="123">
        <f>'02 - ZTI a ÚT'!P129</f>
        <v>0</v>
      </c>
      <c r="AV96" s="122">
        <f>'02 - ZTI a ÚT'!J33</f>
        <v>0</v>
      </c>
      <c r="AW96" s="122">
        <f>'02 - ZTI a ÚT'!J34</f>
        <v>0</v>
      </c>
      <c r="AX96" s="122">
        <f>'02 - ZTI a ÚT'!J35</f>
        <v>0</v>
      </c>
      <c r="AY96" s="122">
        <f>'02 - ZTI a ÚT'!J36</f>
        <v>0</v>
      </c>
      <c r="AZ96" s="122">
        <f>'02 - ZTI a ÚT'!F33</f>
        <v>0</v>
      </c>
      <c r="BA96" s="122">
        <f>'02 - ZTI a ÚT'!F34</f>
        <v>0</v>
      </c>
      <c r="BB96" s="122">
        <f>'02 - ZTI a ÚT'!F35</f>
        <v>0</v>
      </c>
      <c r="BC96" s="122">
        <f>'02 - ZTI a ÚT'!F36</f>
        <v>0</v>
      </c>
      <c r="BD96" s="124">
        <f>'02 - ZTI a ÚT'!F37</f>
        <v>0</v>
      </c>
      <c r="BT96" s="125" t="s">
        <v>86</v>
      </c>
      <c r="BV96" s="125" t="s">
        <v>80</v>
      </c>
      <c r="BW96" s="125" t="s">
        <v>91</v>
      </c>
      <c r="BX96" s="125" t="s">
        <v>5</v>
      </c>
      <c r="CL96" s="125" t="s">
        <v>1</v>
      </c>
      <c r="CM96" s="125" t="s">
        <v>88</v>
      </c>
    </row>
    <row r="97" s="6" customFormat="1" ht="16.5" customHeight="1">
      <c r="A97" s="113" t="s">
        <v>82</v>
      </c>
      <c r="B97" s="114"/>
      <c r="C97" s="115"/>
      <c r="D97" s="116" t="s">
        <v>92</v>
      </c>
      <c r="E97" s="116"/>
      <c r="F97" s="116"/>
      <c r="G97" s="116"/>
      <c r="H97" s="116"/>
      <c r="I97" s="117"/>
      <c r="J97" s="116" t="s">
        <v>93</v>
      </c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8">
        <f>'03 - ELE'!J30</f>
        <v>0</v>
      </c>
      <c r="AH97" s="117"/>
      <c r="AI97" s="117"/>
      <c r="AJ97" s="117"/>
      <c r="AK97" s="117"/>
      <c r="AL97" s="117"/>
      <c r="AM97" s="117"/>
      <c r="AN97" s="118">
        <f>SUM(AG97,AT97)</f>
        <v>0</v>
      </c>
      <c r="AO97" s="117"/>
      <c r="AP97" s="117"/>
      <c r="AQ97" s="119" t="s">
        <v>85</v>
      </c>
      <c r="AR97" s="120"/>
      <c r="AS97" s="126">
        <v>0</v>
      </c>
      <c r="AT97" s="127">
        <f>ROUND(SUM(AV97:AW97),2)</f>
        <v>0</v>
      </c>
      <c r="AU97" s="128">
        <f>'03 - ELE'!P118</f>
        <v>0</v>
      </c>
      <c r="AV97" s="127">
        <f>'03 - ELE'!J33</f>
        <v>0</v>
      </c>
      <c r="AW97" s="127">
        <f>'03 - ELE'!J34</f>
        <v>0</v>
      </c>
      <c r="AX97" s="127">
        <f>'03 - ELE'!J35</f>
        <v>0</v>
      </c>
      <c r="AY97" s="127">
        <f>'03 - ELE'!J36</f>
        <v>0</v>
      </c>
      <c r="AZ97" s="127">
        <f>'03 - ELE'!F33</f>
        <v>0</v>
      </c>
      <c r="BA97" s="127">
        <f>'03 - ELE'!F34</f>
        <v>0</v>
      </c>
      <c r="BB97" s="127">
        <f>'03 - ELE'!F35</f>
        <v>0</v>
      </c>
      <c r="BC97" s="127">
        <f>'03 - ELE'!F36</f>
        <v>0</v>
      </c>
      <c r="BD97" s="129">
        <f>'03 - ELE'!F37</f>
        <v>0</v>
      </c>
      <c r="BT97" s="125" t="s">
        <v>86</v>
      </c>
      <c r="BV97" s="125" t="s">
        <v>80</v>
      </c>
      <c r="BW97" s="125" t="s">
        <v>94</v>
      </c>
      <c r="BX97" s="125" t="s">
        <v>5</v>
      </c>
      <c r="CL97" s="125" t="s">
        <v>1</v>
      </c>
      <c r="CM97" s="125" t="s">
        <v>88</v>
      </c>
    </row>
    <row r="98" s="1" customFormat="1" ht="30" customHeight="1"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42"/>
    </row>
    <row r="99" s="1" customFormat="1" ht="6.96" customHeight="1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42"/>
    </row>
  </sheetData>
  <sheetProtection sheet="1" formatColumns="0" formatRows="0" objects="1" scenarios="1" spinCount="100000" saltValue="CcfE5vcfeXlwLgZZIBT43ChJXPOskEqajroecBegcBDZ5lYwxtFE3uZQdJ1ds7Dre0JrgIb/Ku6QwfTf79Dg7A==" hashValue="TJmhF8v/T1x/tmvH39yab+eWWuKEngXsV6fqOwqbDSIXScPAgujrVTKMy3btnP1R0DldIr9sK6nxWSfpsHJq+Q==" algorithmName="SHA-512" password="CC35"/>
  <mergeCells count="50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</mergeCells>
  <hyperlinks>
    <hyperlink ref="A95" location="'01 - ASŘ'!C2" display="/"/>
    <hyperlink ref="A96" location="'02 - ZTI a ÚT'!C2" display="/"/>
    <hyperlink ref="A97" location="'03 - EL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0" customWidth="1"/>
    <col min="10" max="10" width="20.17" customWidth="1"/>
    <col min="11" max="11" width="20.17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87</v>
      </c>
    </row>
    <row r="3" ht="6.96" customHeight="1">
      <c r="B3" s="131"/>
      <c r="C3" s="132"/>
      <c r="D3" s="132"/>
      <c r="E3" s="132"/>
      <c r="F3" s="132"/>
      <c r="G3" s="132"/>
      <c r="H3" s="132"/>
      <c r="I3" s="133"/>
      <c r="J3" s="132"/>
      <c r="K3" s="132"/>
      <c r="L3" s="19"/>
      <c r="AT3" s="16" t="s">
        <v>88</v>
      </c>
    </row>
    <row r="4" ht="24.96" customHeight="1">
      <c r="B4" s="19"/>
      <c r="D4" s="134" t="s">
        <v>95</v>
      </c>
      <c r="L4" s="19"/>
      <c r="M4" s="135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36" t="s">
        <v>16</v>
      </c>
      <c r="L6" s="19"/>
    </row>
    <row r="7" ht="16.5" customHeight="1">
      <c r="B7" s="19"/>
      <c r="E7" s="137" t="str">
        <f>'Rekapitulace stavby'!K6</f>
        <v>Revítalizace kulturního objektu č.p. 113</v>
      </c>
      <c r="F7" s="136"/>
      <c r="G7" s="136"/>
      <c r="H7" s="136"/>
      <c r="L7" s="19"/>
    </row>
    <row r="8" s="1" customFormat="1" ht="12" customHeight="1">
      <c r="B8" s="42"/>
      <c r="D8" s="136" t="s">
        <v>96</v>
      </c>
      <c r="I8" s="138"/>
      <c r="L8" s="42"/>
    </row>
    <row r="9" s="1" customFormat="1" ht="36.96" customHeight="1">
      <c r="B9" s="42"/>
      <c r="E9" s="139" t="s">
        <v>97</v>
      </c>
      <c r="F9" s="1"/>
      <c r="G9" s="1"/>
      <c r="H9" s="1"/>
      <c r="I9" s="138"/>
      <c r="L9" s="42"/>
    </row>
    <row r="10" s="1" customFormat="1">
      <c r="B10" s="42"/>
      <c r="I10" s="138"/>
      <c r="L10" s="42"/>
    </row>
    <row r="11" s="1" customFormat="1" ht="12" customHeight="1">
      <c r="B11" s="42"/>
      <c r="D11" s="136" t="s">
        <v>18</v>
      </c>
      <c r="F11" s="140" t="s">
        <v>1</v>
      </c>
      <c r="I11" s="141" t="s">
        <v>19</v>
      </c>
      <c r="J11" s="140" t="s">
        <v>1</v>
      </c>
      <c r="L11" s="42"/>
    </row>
    <row r="12" s="1" customFormat="1" ht="12" customHeight="1">
      <c r="B12" s="42"/>
      <c r="D12" s="136" t="s">
        <v>20</v>
      </c>
      <c r="F12" s="140" t="s">
        <v>21</v>
      </c>
      <c r="I12" s="141" t="s">
        <v>22</v>
      </c>
      <c r="J12" s="142" t="str">
        <f>'Rekapitulace stavby'!AN8</f>
        <v>30. 11. 2019</v>
      </c>
      <c r="L12" s="42"/>
    </row>
    <row r="13" s="1" customFormat="1" ht="10.8" customHeight="1">
      <c r="B13" s="42"/>
      <c r="I13" s="138"/>
      <c r="L13" s="42"/>
    </row>
    <row r="14" s="1" customFormat="1" ht="12" customHeight="1">
      <c r="B14" s="42"/>
      <c r="D14" s="136" t="s">
        <v>24</v>
      </c>
      <c r="I14" s="141" t="s">
        <v>25</v>
      </c>
      <c r="J14" s="140" t="s">
        <v>1</v>
      </c>
      <c r="L14" s="42"/>
    </row>
    <row r="15" s="1" customFormat="1" ht="18" customHeight="1">
      <c r="B15" s="42"/>
      <c r="E15" s="140" t="s">
        <v>26</v>
      </c>
      <c r="I15" s="141" t="s">
        <v>27</v>
      </c>
      <c r="J15" s="140" t="s">
        <v>1</v>
      </c>
      <c r="L15" s="42"/>
    </row>
    <row r="16" s="1" customFormat="1" ht="6.96" customHeight="1">
      <c r="B16" s="42"/>
      <c r="I16" s="138"/>
      <c r="L16" s="42"/>
    </row>
    <row r="17" s="1" customFormat="1" ht="12" customHeight="1">
      <c r="B17" s="42"/>
      <c r="D17" s="136" t="s">
        <v>28</v>
      </c>
      <c r="I17" s="141" t="s">
        <v>25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40"/>
      <c r="G18" s="140"/>
      <c r="H18" s="140"/>
      <c r="I18" s="141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38"/>
      <c r="L19" s="42"/>
    </row>
    <row r="20" s="1" customFormat="1" ht="12" customHeight="1">
      <c r="B20" s="42"/>
      <c r="D20" s="136" t="s">
        <v>30</v>
      </c>
      <c r="I20" s="141" t="s">
        <v>25</v>
      </c>
      <c r="J20" s="140" t="s">
        <v>1</v>
      </c>
      <c r="L20" s="42"/>
    </row>
    <row r="21" s="1" customFormat="1" ht="18" customHeight="1">
      <c r="B21" s="42"/>
      <c r="E21" s="140" t="s">
        <v>31</v>
      </c>
      <c r="I21" s="141" t="s">
        <v>27</v>
      </c>
      <c r="J21" s="140" t="s">
        <v>1</v>
      </c>
      <c r="L21" s="42"/>
    </row>
    <row r="22" s="1" customFormat="1" ht="6.96" customHeight="1">
      <c r="B22" s="42"/>
      <c r="I22" s="138"/>
      <c r="L22" s="42"/>
    </row>
    <row r="23" s="1" customFormat="1" ht="12" customHeight="1">
      <c r="B23" s="42"/>
      <c r="D23" s="136" t="s">
        <v>33</v>
      </c>
      <c r="I23" s="141" t="s">
        <v>25</v>
      </c>
      <c r="J23" s="140" t="s">
        <v>34</v>
      </c>
      <c r="L23" s="42"/>
    </row>
    <row r="24" s="1" customFormat="1" ht="18" customHeight="1">
      <c r="B24" s="42"/>
      <c r="E24" s="140" t="s">
        <v>35</v>
      </c>
      <c r="I24" s="141" t="s">
        <v>27</v>
      </c>
      <c r="J24" s="140" t="s">
        <v>36</v>
      </c>
      <c r="L24" s="42"/>
    </row>
    <row r="25" s="1" customFormat="1" ht="6.96" customHeight="1">
      <c r="B25" s="42"/>
      <c r="I25" s="138"/>
      <c r="L25" s="42"/>
    </row>
    <row r="26" s="1" customFormat="1" ht="12" customHeight="1">
      <c r="B26" s="42"/>
      <c r="D26" s="136" t="s">
        <v>37</v>
      </c>
      <c r="I26" s="138"/>
      <c r="L26" s="42"/>
    </row>
    <row r="27" s="7" customFormat="1" ht="16.5" customHeight="1">
      <c r="B27" s="143"/>
      <c r="E27" s="144" t="s">
        <v>1</v>
      </c>
      <c r="F27" s="144"/>
      <c r="G27" s="144"/>
      <c r="H27" s="144"/>
      <c r="I27" s="145"/>
      <c r="L27" s="143"/>
    </row>
    <row r="28" s="1" customFormat="1" ht="6.96" customHeight="1">
      <c r="B28" s="42"/>
      <c r="I28" s="138"/>
      <c r="L28" s="42"/>
    </row>
    <row r="29" s="1" customFormat="1" ht="6.96" customHeight="1">
      <c r="B29" s="42"/>
      <c r="D29" s="77"/>
      <c r="E29" s="77"/>
      <c r="F29" s="77"/>
      <c r="G29" s="77"/>
      <c r="H29" s="77"/>
      <c r="I29" s="146"/>
      <c r="J29" s="77"/>
      <c r="K29" s="77"/>
      <c r="L29" s="42"/>
    </row>
    <row r="30" s="1" customFormat="1" ht="25.44" customHeight="1">
      <c r="B30" s="42"/>
      <c r="D30" s="147" t="s">
        <v>38</v>
      </c>
      <c r="I30" s="138"/>
      <c r="J30" s="148">
        <f>ROUND(J133, 2)</f>
        <v>0</v>
      </c>
      <c r="L30" s="42"/>
    </row>
    <row r="31" s="1" customFormat="1" ht="6.96" customHeight="1">
      <c r="B31" s="42"/>
      <c r="D31" s="77"/>
      <c r="E31" s="77"/>
      <c r="F31" s="77"/>
      <c r="G31" s="77"/>
      <c r="H31" s="77"/>
      <c r="I31" s="146"/>
      <c r="J31" s="77"/>
      <c r="K31" s="77"/>
      <c r="L31" s="42"/>
    </row>
    <row r="32" s="1" customFormat="1" ht="14.4" customHeight="1">
      <c r="B32" s="42"/>
      <c r="F32" s="149" t="s">
        <v>40</v>
      </c>
      <c r="I32" s="150" t="s">
        <v>39</v>
      </c>
      <c r="J32" s="149" t="s">
        <v>41</v>
      </c>
      <c r="L32" s="42"/>
    </row>
    <row r="33" s="1" customFormat="1" ht="14.4" customHeight="1">
      <c r="B33" s="42"/>
      <c r="D33" s="151" t="s">
        <v>42</v>
      </c>
      <c r="E33" s="136" t="s">
        <v>43</v>
      </c>
      <c r="F33" s="152">
        <f>ROUND((SUM(BE133:BE277)),  2)</f>
        <v>0</v>
      </c>
      <c r="I33" s="153">
        <v>0.20999999999999999</v>
      </c>
      <c r="J33" s="152">
        <f>ROUND(((SUM(BE133:BE277))*I33),  2)</f>
        <v>0</v>
      </c>
      <c r="L33" s="42"/>
    </row>
    <row r="34" s="1" customFormat="1" ht="14.4" customHeight="1">
      <c r="B34" s="42"/>
      <c r="E34" s="136" t="s">
        <v>44</v>
      </c>
      <c r="F34" s="152">
        <f>ROUND((SUM(BF133:BF277)),  2)</f>
        <v>0</v>
      </c>
      <c r="I34" s="153">
        <v>0.14999999999999999</v>
      </c>
      <c r="J34" s="152">
        <f>ROUND(((SUM(BF133:BF277))*I34),  2)</f>
        <v>0</v>
      </c>
      <c r="L34" s="42"/>
    </row>
    <row r="35" hidden="1" s="1" customFormat="1" ht="14.4" customHeight="1">
      <c r="B35" s="42"/>
      <c r="E35" s="136" t="s">
        <v>45</v>
      </c>
      <c r="F35" s="152">
        <f>ROUND((SUM(BG133:BG277)),  2)</f>
        <v>0</v>
      </c>
      <c r="I35" s="153">
        <v>0.20999999999999999</v>
      </c>
      <c r="J35" s="152">
        <f>0</f>
        <v>0</v>
      </c>
      <c r="L35" s="42"/>
    </row>
    <row r="36" hidden="1" s="1" customFormat="1" ht="14.4" customHeight="1">
      <c r="B36" s="42"/>
      <c r="E36" s="136" t="s">
        <v>46</v>
      </c>
      <c r="F36" s="152">
        <f>ROUND((SUM(BH133:BH277)),  2)</f>
        <v>0</v>
      </c>
      <c r="I36" s="153">
        <v>0.14999999999999999</v>
      </c>
      <c r="J36" s="152">
        <f>0</f>
        <v>0</v>
      </c>
      <c r="L36" s="42"/>
    </row>
    <row r="37" hidden="1" s="1" customFormat="1" ht="14.4" customHeight="1">
      <c r="B37" s="42"/>
      <c r="E37" s="136" t="s">
        <v>47</v>
      </c>
      <c r="F37" s="152">
        <f>ROUND((SUM(BI133:BI277)),  2)</f>
        <v>0</v>
      </c>
      <c r="I37" s="153">
        <v>0</v>
      </c>
      <c r="J37" s="152">
        <f>0</f>
        <v>0</v>
      </c>
      <c r="L37" s="42"/>
    </row>
    <row r="38" s="1" customFormat="1" ht="6.96" customHeight="1">
      <c r="B38" s="42"/>
      <c r="I38" s="138"/>
      <c r="L38" s="42"/>
    </row>
    <row r="39" s="1" customFormat="1" ht="25.44" customHeight="1"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9"/>
      <c r="J39" s="160">
        <f>SUM(J30:J37)</f>
        <v>0</v>
      </c>
      <c r="K39" s="161"/>
      <c r="L39" s="42"/>
    </row>
    <row r="40" s="1" customFormat="1" ht="14.4" customHeight="1">
      <c r="B40" s="42"/>
      <c r="I40" s="138"/>
      <c r="L40" s="42"/>
    </row>
    <row r="41" ht="14.4" customHeight="1">
      <c r="B41" s="19"/>
      <c r="L41" s="19"/>
    </row>
    <row r="42" ht="14.4" customHeight="1">
      <c r="B42" s="19"/>
      <c r="L42" s="19"/>
    </row>
    <row r="43" ht="14.4" customHeight="1">
      <c r="B43" s="19"/>
      <c r="L43" s="19"/>
    </row>
    <row r="44" ht="14.4" customHeight="1">
      <c r="B44" s="19"/>
      <c r="L44" s="19"/>
    </row>
    <row r="45" ht="14.4" customHeight="1">
      <c r="B45" s="19"/>
      <c r="L45" s="19"/>
    </row>
    <row r="46" ht="14.4" customHeight="1">
      <c r="B46" s="19"/>
      <c r="L46" s="19"/>
    </row>
    <row r="47" ht="14.4" customHeight="1">
      <c r="B47" s="19"/>
      <c r="L47" s="19"/>
    </row>
    <row r="48" ht="14.4" customHeight="1">
      <c r="B48" s="19"/>
      <c r="L48" s="19"/>
    </row>
    <row r="49" ht="14.4" customHeight="1">
      <c r="B49" s="19"/>
      <c r="L49" s="19"/>
    </row>
    <row r="50" s="1" customFormat="1" ht="14.4" customHeight="1">
      <c r="B50" s="42"/>
      <c r="D50" s="162" t="s">
        <v>51</v>
      </c>
      <c r="E50" s="163"/>
      <c r="F50" s="163"/>
      <c r="G50" s="162" t="s">
        <v>52</v>
      </c>
      <c r="H50" s="163"/>
      <c r="I50" s="164"/>
      <c r="J50" s="163"/>
      <c r="K50" s="163"/>
      <c r="L50" s="4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1" customFormat="1">
      <c r="B61" s="42"/>
      <c r="D61" s="165" t="s">
        <v>53</v>
      </c>
      <c r="E61" s="166"/>
      <c r="F61" s="167" t="s">
        <v>54</v>
      </c>
      <c r="G61" s="165" t="s">
        <v>53</v>
      </c>
      <c r="H61" s="166"/>
      <c r="I61" s="168"/>
      <c r="J61" s="169" t="s">
        <v>54</v>
      </c>
      <c r="K61" s="166"/>
      <c r="L61" s="42"/>
    </row>
    <row r="62">
      <c r="B62" s="19"/>
      <c r="L62" s="19"/>
    </row>
    <row r="63">
      <c r="B63" s="19"/>
      <c r="L63" s="19"/>
    </row>
    <row r="64">
      <c r="B64" s="19"/>
      <c r="L64" s="19"/>
    </row>
    <row r="65" s="1" customFormat="1">
      <c r="B65" s="42"/>
      <c r="D65" s="162" t="s">
        <v>55</v>
      </c>
      <c r="E65" s="163"/>
      <c r="F65" s="163"/>
      <c r="G65" s="162" t="s">
        <v>56</v>
      </c>
      <c r="H65" s="163"/>
      <c r="I65" s="164"/>
      <c r="J65" s="163"/>
      <c r="K65" s="163"/>
      <c r="L65" s="42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1" customFormat="1">
      <c r="B76" s="42"/>
      <c r="D76" s="165" t="s">
        <v>53</v>
      </c>
      <c r="E76" s="166"/>
      <c r="F76" s="167" t="s">
        <v>54</v>
      </c>
      <c r="G76" s="165" t="s">
        <v>53</v>
      </c>
      <c r="H76" s="166"/>
      <c r="I76" s="168"/>
      <c r="J76" s="169" t="s">
        <v>54</v>
      </c>
      <c r="K76" s="166"/>
      <c r="L76" s="42"/>
    </row>
    <row r="77" s="1" customFormat="1" ht="14.4" customHeight="1">
      <c r="B77" s="170"/>
      <c r="C77" s="171"/>
      <c r="D77" s="171"/>
      <c r="E77" s="171"/>
      <c r="F77" s="171"/>
      <c r="G77" s="171"/>
      <c r="H77" s="171"/>
      <c r="I77" s="172"/>
      <c r="J77" s="171"/>
      <c r="K77" s="171"/>
      <c r="L77" s="42"/>
    </row>
    <row r="81" s="1" customFormat="1" ht="6.96" customHeight="1">
      <c r="B81" s="173"/>
      <c r="C81" s="174"/>
      <c r="D81" s="174"/>
      <c r="E81" s="174"/>
      <c r="F81" s="174"/>
      <c r="G81" s="174"/>
      <c r="H81" s="174"/>
      <c r="I81" s="175"/>
      <c r="J81" s="174"/>
      <c r="K81" s="174"/>
      <c r="L81" s="42"/>
    </row>
    <row r="82" s="1" customFormat="1" ht="24.96" customHeight="1">
      <c r="B82" s="37"/>
      <c r="C82" s="22" t="s">
        <v>98</v>
      </c>
      <c r="D82" s="38"/>
      <c r="E82" s="38"/>
      <c r="F82" s="38"/>
      <c r="G82" s="38"/>
      <c r="H82" s="38"/>
      <c r="I82" s="138"/>
      <c r="J82" s="38"/>
      <c r="K82" s="38"/>
      <c r="L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138"/>
      <c r="J83" s="38"/>
      <c r="K83" s="38"/>
      <c r="L83" s="42"/>
    </row>
    <row r="84" s="1" customFormat="1" ht="12" customHeight="1">
      <c r="B84" s="37"/>
      <c r="C84" s="31" t="s">
        <v>16</v>
      </c>
      <c r="D84" s="38"/>
      <c r="E84" s="38"/>
      <c r="F84" s="38"/>
      <c r="G84" s="38"/>
      <c r="H84" s="38"/>
      <c r="I84" s="138"/>
      <c r="J84" s="38"/>
      <c r="K84" s="38"/>
      <c r="L84" s="42"/>
    </row>
    <row r="85" s="1" customFormat="1" ht="16.5" customHeight="1">
      <c r="B85" s="37"/>
      <c r="C85" s="38"/>
      <c r="D85" s="38"/>
      <c r="E85" s="176" t="str">
        <f>E7</f>
        <v>Revítalizace kulturního objektu č.p. 113</v>
      </c>
      <c r="F85" s="31"/>
      <c r="G85" s="31"/>
      <c r="H85" s="31"/>
      <c r="I85" s="138"/>
      <c r="J85" s="38"/>
      <c r="K85" s="38"/>
      <c r="L85" s="42"/>
    </row>
    <row r="86" s="1" customFormat="1" ht="12" customHeight="1">
      <c r="B86" s="37"/>
      <c r="C86" s="31" t="s">
        <v>96</v>
      </c>
      <c r="D86" s="38"/>
      <c r="E86" s="38"/>
      <c r="F86" s="38"/>
      <c r="G86" s="38"/>
      <c r="H86" s="38"/>
      <c r="I86" s="138"/>
      <c r="J86" s="38"/>
      <c r="K86" s="38"/>
      <c r="L86" s="42"/>
    </row>
    <row r="87" s="1" customFormat="1" ht="16.5" customHeight="1">
      <c r="B87" s="37"/>
      <c r="C87" s="38"/>
      <c r="D87" s="38"/>
      <c r="E87" s="70" t="str">
        <f>E9</f>
        <v>01 - ASŘ</v>
      </c>
      <c r="F87" s="38"/>
      <c r="G87" s="38"/>
      <c r="H87" s="38"/>
      <c r="I87" s="138"/>
      <c r="J87" s="38"/>
      <c r="K87" s="38"/>
      <c r="L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138"/>
      <c r="J88" s="38"/>
      <c r="K88" s="38"/>
      <c r="L88" s="42"/>
    </row>
    <row r="89" s="1" customFormat="1" ht="12" customHeight="1">
      <c r="B89" s="37"/>
      <c r="C89" s="31" t="s">
        <v>20</v>
      </c>
      <c r="D89" s="38"/>
      <c r="E89" s="38"/>
      <c r="F89" s="26" t="str">
        <f>F12</f>
        <v>p.č. st. 139, k.ú. Dvory</v>
      </c>
      <c r="G89" s="38"/>
      <c r="H89" s="38"/>
      <c r="I89" s="141" t="s">
        <v>22</v>
      </c>
      <c r="J89" s="73" t="str">
        <f>IF(J12="","",J12)</f>
        <v>30. 11. 2019</v>
      </c>
      <c r="K89" s="38"/>
      <c r="L89" s="42"/>
    </row>
    <row r="90" s="1" customFormat="1" ht="6.96" customHeight="1">
      <c r="B90" s="37"/>
      <c r="C90" s="38"/>
      <c r="D90" s="38"/>
      <c r="E90" s="38"/>
      <c r="F90" s="38"/>
      <c r="G90" s="38"/>
      <c r="H90" s="38"/>
      <c r="I90" s="138"/>
      <c r="J90" s="38"/>
      <c r="K90" s="38"/>
      <c r="L90" s="42"/>
    </row>
    <row r="91" s="1" customFormat="1" ht="15.15" customHeight="1">
      <c r="B91" s="37"/>
      <c r="C91" s="31" t="s">
        <v>24</v>
      </c>
      <c r="D91" s="38"/>
      <c r="E91" s="38"/>
      <c r="F91" s="26" t="str">
        <f>E15</f>
        <v>Obec Dvory</v>
      </c>
      <c r="G91" s="38"/>
      <c r="H91" s="38"/>
      <c r="I91" s="141" t="s">
        <v>30</v>
      </c>
      <c r="J91" s="35" t="str">
        <f>E21</f>
        <v>Ing. Lukáš Návara</v>
      </c>
      <c r="K91" s="38"/>
      <c r="L91" s="42"/>
    </row>
    <row r="92" s="1" customFormat="1" ht="15.15" customHeight="1">
      <c r="B92" s="37"/>
      <c r="C92" s="31" t="s">
        <v>28</v>
      </c>
      <c r="D92" s="38"/>
      <c r="E92" s="38"/>
      <c r="F92" s="26" t="str">
        <f>IF(E18="","",E18)</f>
        <v>Vyplň údaj</v>
      </c>
      <c r="G92" s="38"/>
      <c r="H92" s="38"/>
      <c r="I92" s="141" t="s">
        <v>33</v>
      </c>
      <c r="J92" s="35" t="str">
        <f>E24</f>
        <v>Jan Petr</v>
      </c>
      <c r="K92" s="38"/>
      <c r="L92" s="42"/>
    </row>
    <row r="93" s="1" customFormat="1" ht="10.32" customHeight="1">
      <c r="B93" s="37"/>
      <c r="C93" s="38"/>
      <c r="D93" s="38"/>
      <c r="E93" s="38"/>
      <c r="F93" s="38"/>
      <c r="G93" s="38"/>
      <c r="H93" s="38"/>
      <c r="I93" s="138"/>
      <c r="J93" s="38"/>
      <c r="K93" s="38"/>
      <c r="L93" s="42"/>
    </row>
    <row r="94" s="1" customFormat="1" ht="29.28" customHeight="1">
      <c r="B94" s="37"/>
      <c r="C94" s="177" t="s">
        <v>99</v>
      </c>
      <c r="D94" s="178"/>
      <c r="E94" s="178"/>
      <c r="F94" s="178"/>
      <c r="G94" s="178"/>
      <c r="H94" s="178"/>
      <c r="I94" s="179"/>
      <c r="J94" s="180" t="s">
        <v>100</v>
      </c>
      <c r="K94" s="178"/>
      <c r="L94" s="42"/>
    </row>
    <row r="95" s="1" customFormat="1" ht="10.32" customHeight="1">
      <c r="B95" s="37"/>
      <c r="C95" s="38"/>
      <c r="D95" s="38"/>
      <c r="E95" s="38"/>
      <c r="F95" s="38"/>
      <c r="G95" s="38"/>
      <c r="H95" s="38"/>
      <c r="I95" s="138"/>
      <c r="J95" s="38"/>
      <c r="K95" s="38"/>
      <c r="L95" s="42"/>
    </row>
    <row r="96" s="1" customFormat="1" ht="22.8" customHeight="1">
      <c r="B96" s="37"/>
      <c r="C96" s="181" t="s">
        <v>101</v>
      </c>
      <c r="D96" s="38"/>
      <c r="E96" s="38"/>
      <c r="F96" s="38"/>
      <c r="G96" s="38"/>
      <c r="H96" s="38"/>
      <c r="I96" s="138"/>
      <c r="J96" s="104">
        <f>J133</f>
        <v>0</v>
      </c>
      <c r="K96" s="38"/>
      <c r="L96" s="42"/>
      <c r="AU96" s="16" t="s">
        <v>102</v>
      </c>
    </row>
    <row r="97" s="8" customFormat="1" ht="24.96" customHeight="1">
      <c r="B97" s="182"/>
      <c r="C97" s="183"/>
      <c r="D97" s="184" t="s">
        <v>103</v>
      </c>
      <c r="E97" s="185"/>
      <c r="F97" s="185"/>
      <c r="G97" s="185"/>
      <c r="H97" s="185"/>
      <c r="I97" s="186"/>
      <c r="J97" s="187">
        <f>J134</f>
        <v>0</v>
      </c>
      <c r="K97" s="183"/>
      <c r="L97" s="188"/>
    </row>
    <row r="98" s="9" customFormat="1" ht="19.92" customHeight="1">
      <c r="B98" s="189"/>
      <c r="C98" s="190"/>
      <c r="D98" s="191" t="s">
        <v>104</v>
      </c>
      <c r="E98" s="192"/>
      <c r="F98" s="192"/>
      <c r="G98" s="192"/>
      <c r="H98" s="192"/>
      <c r="I98" s="193"/>
      <c r="J98" s="194">
        <f>J135</f>
        <v>0</v>
      </c>
      <c r="K98" s="190"/>
      <c r="L98" s="195"/>
    </row>
    <row r="99" s="9" customFormat="1" ht="19.92" customHeight="1">
      <c r="B99" s="189"/>
      <c r="C99" s="190"/>
      <c r="D99" s="191" t="s">
        <v>105</v>
      </c>
      <c r="E99" s="192"/>
      <c r="F99" s="192"/>
      <c r="G99" s="192"/>
      <c r="H99" s="192"/>
      <c r="I99" s="193"/>
      <c r="J99" s="194">
        <f>J154</f>
        <v>0</v>
      </c>
      <c r="K99" s="190"/>
      <c r="L99" s="195"/>
    </row>
    <row r="100" s="9" customFormat="1" ht="19.92" customHeight="1">
      <c r="B100" s="189"/>
      <c r="C100" s="190"/>
      <c r="D100" s="191" t="s">
        <v>106</v>
      </c>
      <c r="E100" s="192"/>
      <c r="F100" s="192"/>
      <c r="G100" s="192"/>
      <c r="H100" s="192"/>
      <c r="I100" s="193"/>
      <c r="J100" s="194">
        <f>J159</f>
        <v>0</v>
      </c>
      <c r="K100" s="190"/>
      <c r="L100" s="195"/>
    </row>
    <row r="101" s="9" customFormat="1" ht="19.92" customHeight="1">
      <c r="B101" s="189"/>
      <c r="C101" s="190"/>
      <c r="D101" s="191" t="s">
        <v>107</v>
      </c>
      <c r="E101" s="192"/>
      <c r="F101" s="192"/>
      <c r="G101" s="192"/>
      <c r="H101" s="192"/>
      <c r="I101" s="193"/>
      <c r="J101" s="194">
        <f>J162</f>
        <v>0</v>
      </c>
      <c r="K101" s="190"/>
      <c r="L101" s="195"/>
    </row>
    <row r="102" s="9" customFormat="1" ht="19.92" customHeight="1">
      <c r="B102" s="189"/>
      <c r="C102" s="190"/>
      <c r="D102" s="191" t="s">
        <v>108</v>
      </c>
      <c r="E102" s="192"/>
      <c r="F102" s="192"/>
      <c r="G102" s="192"/>
      <c r="H102" s="192"/>
      <c r="I102" s="193"/>
      <c r="J102" s="194">
        <f>J166</f>
        <v>0</v>
      </c>
      <c r="K102" s="190"/>
      <c r="L102" s="195"/>
    </row>
    <row r="103" s="9" customFormat="1" ht="19.92" customHeight="1">
      <c r="B103" s="189"/>
      <c r="C103" s="190"/>
      <c r="D103" s="191" t="s">
        <v>109</v>
      </c>
      <c r="E103" s="192"/>
      <c r="F103" s="192"/>
      <c r="G103" s="192"/>
      <c r="H103" s="192"/>
      <c r="I103" s="193"/>
      <c r="J103" s="194">
        <f>J180</f>
        <v>0</v>
      </c>
      <c r="K103" s="190"/>
      <c r="L103" s="195"/>
    </row>
    <row r="104" s="9" customFormat="1" ht="19.92" customHeight="1">
      <c r="B104" s="189"/>
      <c r="C104" s="190"/>
      <c r="D104" s="191" t="s">
        <v>110</v>
      </c>
      <c r="E104" s="192"/>
      <c r="F104" s="192"/>
      <c r="G104" s="192"/>
      <c r="H104" s="192"/>
      <c r="I104" s="193"/>
      <c r="J104" s="194">
        <f>J198</f>
        <v>0</v>
      </c>
      <c r="K104" s="190"/>
      <c r="L104" s="195"/>
    </row>
    <row r="105" s="9" customFormat="1" ht="19.92" customHeight="1">
      <c r="B105" s="189"/>
      <c r="C105" s="190"/>
      <c r="D105" s="191" t="s">
        <v>111</v>
      </c>
      <c r="E105" s="192"/>
      <c r="F105" s="192"/>
      <c r="G105" s="192"/>
      <c r="H105" s="192"/>
      <c r="I105" s="193"/>
      <c r="J105" s="194">
        <f>J204</f>
        <v>0</v>
      </c>
      <c r="K105" s="190"/>
      <c r="L105" s="195"/>
    </row>
    <row r="106" s="8" customFormat="1" ht="24.96" customHeight="1">
      <c r="B106" s="182"/>
      <c r="C106" s="183"/>
      <c r="D106" s="184" t="s">
        <v>112</v>
      </c>
      <c r="E106" s="185"/>
      <c r="F106" s="185"/>
      <c r="G106" s="185"/>
      <c r="H106" s="185"/>
      <c r="I106" s="186"/>
      <c r="J106" s="187">
        <f>J206</f>
        <v>0</v>
      </c>
      <c r="K106" s="183"/>
      <c r="L106" s="188"/>
    </row>
    <row r="107" s="9" customFormat="1" ht="19.92" customHeight="1">
      <c r="B107" s="189"/>
      <c r="C107" s="190"/>
      <c r="D107" s="191" t="s">
        <v>113</v>
      </c>
      <c r="E107" s="192"/>
      <c r="F107" s="192"/>
      <c r="G107" s="192"/>
      <c r="H107" s="192"/>
      <c r="I107" s="193"/>
      <c r="J107" s="194">
        <f>J207</f>
        <v>0</v>
      </c>
      <c r="K107" s="190"/>
      <c r="L107" s="195"/>
    </row>
    <row r="108" s="9" customFormat="1" ht="19.92" customHeight="1">
      <c r="B108" s="189"/>
      <c r="C108" s="190"/>
      <c r="D108" s="191" t="s">
        <v>114</v>
      </c>
      <c r="E108" s="192"/>
      <c r="F108" s="192"/>
      <c r="G108" s="192"/>
      <c r="H108" s="192"/>
      <c r="I108" s="193"/>
      <c r="J108" s="194">
        <f>J215</f>
        <v>0</v>
      </c>
      <c r="K108" s="190"/>
      <c r="L108" s="195"/>
    </row>
    <row r="109" s="9" customFormat="1" ht="19.92" customHeight="1">
      <c r="B109" s="189"/>
      <c r="C109" s="190"/>
      <c r="D109" s="191" t="s">
        <v>115</v>
      </c>
      <c r="E109" s="192"/>
      <c r="F109" s="192"/>
      <c r="G109" s="192"/>
      <c r="H109" s="192"/>
      <c r="I109" s="193"/>
      <c r="J109" s="194">
        <f>J219</f>
        <v>0</v>
      </c>
      <c r="K109" s="190"/>
      <c r="L109" s="195"/>
    </row>
    <row r="110" s="9" customFormat="1" ht="19.92" customHeight="1">
      <c r="B110" s="189"/>
      <c r="C110" s="190"/>
      <c r="D110" s="191" t="s">
        <v>116</v>
      </c>
      <c r="E110" s="192"/>
      <c r="F110" s="192"/>
      <c r="G110" s="192"/>
      <c r="H110" s="192"/>
      <c r="I110" s="193"/>
      <c r="J110" s="194">
        <f>J233</f>
        <v>0</v>
      </c>
      <c r="K110" s="190"/>
      <c r="L110" s="195"/>
    </row>
    <row r="111" s="9" customFormat="1" ht="19.92" customHeight="1">
      <c r="B111" s="189"/>
      <c r="C111" s="190"/>
      <c r="D111" s="191" t="s">
        <v>117</v>
      </c>
      <c r="E111" s="192"/>
      <c r="F111" s="192"/>
      <c r="G111" s="192"/>
      <c r="H111" s="192"/>
      <c r="I111" s="193"/>
      <c r="J111" s="194">
        <f>J252</f>
        <v>0</v>
      </c>
      <c r="K111" s="190"/>
      <c r="L111" s="195"/>
    </row>
    <row r="112" s="9" customFormat="1" ht="19.92" customHeight="1">
      <c r="B112" s="189"/>
      <c r="C112" s="190"/>
      <c r="D112" s="191" t="s">
        <v>118</v>
      </c>
      <c r="E112" s="192"/>
      <c r="F112" s="192"/>
      <c r="G112" s="192"/>
      <c r="H112" s="192"/>
      <c r="I112" s="193"/>
      <c r="J112" s="194">
        <f>J268</f>
        <v>0</v>
      </c>
      <c r="K112" s="190"/>
      <c r="L112" s="195"/>
    </row>
    <row r="113" s="9" customFormat="1" ht="19.92" customHeight="1">
      <c r="B113" s="189"/>
      <c r="C113" s="190"/>
      <c r="D113" s="191" t="s">
        <v>119</v>
      </c>
      <c r="E113" s="192"/>
      <c r="F113" s="192"/>
      <c r="G113" s="192"/>
      <c r="H113" s="192"/>
      <c r="I113" s="193"/>
      <c r="J113" s="194">
        <f>J275</f>
        <v>0</v>
      </c>
      <c r="K113" s="190"/>
      <c r="L113" s="195"/>
    </row>
    <row r="114" s="1" customFormat="1" ht="21.84" customHeight="1">
      <c r="B114" s="37"/>
      <c r="C114" s="38"/>
      <c r="D114" s="38"/>
      <c r="E114" s="38"/>
      <c r="F114" s="38"/>
      <c r="G114" s="38"/>
      <c r="H114" s="38"/>
      <c r="I114" s="138"/>
      <c r="J114" s="38"/>
      <c r="K114" s="38"/>
      <c r="L114" s="42"/>
    </row>
    <row r="115" s="1" customFormat="1" ht="6.96" customHeight="1">
      <c r="B115" s="60"/>
      <c r="C115" s="61"/>
      <c r="D115" s="61"/>
      <c r="E115" s="61"/>
      <c r="F115" s="61"/>
      <c r="G115" s="61"/>
      <c r="H115" s="61"/>
      <c r="I115" s="172"/>
      <c r="J115" s="61"/>
      <c r="K115" s="61"/>
      <c r="L115" s="42"/>
    </row>
    <row r="119" s="1" customFormat="1" ht="6.96" customHeight="1">
      <c r="B119" s="62"/>
      <c r="C119" s="63"/>
      <c r="D119" s="63"/>
      <c r="E119" s="63"/>
      <c r="F119" s="63"/>
      <c r="G119" s="63"/>
      <c r="H119" s="63"/>
      <c r="I119" s="175"/>
      <c r="J119" s="63"/>
      <c r="K119" s="63"/>
      <c r="L119" s="42"/>
    </row>
    <row r="120" s="1" customFormat="1" ht="24.96" customHeight="1">
      <c r="B120" s="37"/>
      <c r="C120" s="22" t="s">
        <v>120</v>
      </c>
      <c r="D120" s="38"/>
      <c r="E120" s="38"/>
      <c r="F120" s="38"/>
      <c r="G120" s="38"/>
      <c r="H120" s="38"/>
      <c r="I120" s="138"/>
      <c r="J120" s="38"/>
      <c r="K120" s="38"/>
      <c r="L120" s="42"/>
    </row>
    <row r="121" s="1" customFormat="1" ht="6.96" customHeight="1">
      <c r="B121" s="37"/>
      <c r="C121" s="38"/>
      <c r="D121" s="38"/>
      <c r="E121" s="38"/>
      <c r="F121" s="38"/>
      <c r="G121" s="38"/>
      <c r="H121" s="38"/>
      <c r="I121" s="138"/>
      <c r="J121" s="38"/>
      <c r="K121" s="38"/>
      <c r="L121" s="42"/>
    </row>
    <row r="122" s="1" customFormat="1" ht="12" customHeight="1">
      <c r="B122" s="37"/>
      <c r="C122" s="31" t="s">
        <v>16</v>
      </c>
      <c r="D122" s="38"/>
      <c r="E122" s="38"/>
      <c r="F122" s="38"/>
      <c r="G122" s="38"/>
      <c r="H122" s="38"/>
      <c r="I122" s="138"/>
      <c r="J122" s="38"/>
      <c r="K122" s="38"/>
      <c r="L122" s="42"/>
    </row>
    <row r="123" s="1" customFormat="1" ht="16.5" customHeight="1">
      <c r="B123" s="37"/>
      <c r="C123" s="38"/>
      <c r="D123" s="38"/>
      <c r="E123" s="176" t="str">
        <f>E7</f>
        <v>Revítalizace kulturního objektu č.p. 113</v>
      </c>
      <c r="F123" s="31"/>
      <c r="G123" s="31"/>
      <c r="H123" s="31"/>
      <c r="I123" s="138"/>
      <c r="J123" s="38"/>
      <c r="K123" s="38"/>
      <c r="L123" s="42"/>
    </row>
    <row r="124" s="1" customFormat="1" ht="12" customHeight="1">
      <c r="B124" s="37"/>
      <c r="C124" s="31" t="s">
        <v>96</v>
      </c>
      <c r="D124" s="38"/>
      <c r="E124" s="38"/>
      <c r="F124" s="38"/>
      <c r="G124" s="38"/>
      <c r="H124" s="38"/>
      <c r="I124" s="138"/>
      <c r="J124" s="38"/>
      <c r="K124" s="38"/>
      <c r="L124" s="42"/>
    </row>
    <row r="125" s="1" customFormat="1" ht="16.5" customHeight="1">
      <c r="B125" s="37"/>
      <c r="C125" s="38"/>
      <c r="D125" s="38"/>
      <c r="E125" s="70" t="str">
        <f>E9</f>
        <v>01 - ASŘ</v>
      </c>
      <c r="F125" s="38"/>
      <c r="G125" s="38"/>
      <c r="H125" s="38"/>
      <c r="I125" s="138"/>
      <c r="J125" s="38"/>
      <c r="K125" s="38"/>
      <c r="L125" s="42"/>
    </row>
    <row r="126" s="1" customFormat="1" ht="6.96" customHeight="1">
      <c r="B126" s="37"/>
      <c r="C126" s="38"/>
      <c r="D126" s="38"/>
      <c r="E126" s="38"/>
      <c r="F126" s="38"/>
      <c r="G126" s="38"/>
      <c r="H126" s="38"/>
      <c r="I126" s="138"/>
      <c r="J126" s="38"/>
      <c r="K126" s="38"/>
      <c r="L126" s="42"/>
    </row>
    <row r="127" s="1" customFormat="1" ht="12" customHeight="1">
      <c r="B127" s="37"/>
      <c r="C127" s="31" t="s">
        <v>20</v>
      </c>
      <c r="D127" s="38"/>
      <c r="E127" s="38"/>
      <c r="F127" s="26" t="str">
        <f>F12</f>
        <v>p.č. st. 139, k.ú. Dvory</v>
      </c>
      <c r="G127" s="38"/>
      <c r="H127" s="38"/>
      <c r="I127" s="141" t="s">
        <v>22</v>
      </c>
      <c r="J127" s="73" t="str">
        <f>IF(J12="","",J12)</f>
        <v>30. 11. 2019</v>
      </c>
      <c r="K127" s="38"/>
      <c r="L127" s="42"/>
    </row>
    <row r="128" s="1" customFormat="1" ht="6.96" customHeight="1">
      <c r="B128" s="37"/>
      <c r="C128" s="38"/>
      <c r="D128" s="38"/>
      <c r="E128" s="38"/>
      <c r="F128" s="38"/>
      <c r="G128" s="38"/>
      <c r="H128" s="38"/>
      <c r="I128" s="138"/>
      <c r="J128" s="38"/>
      <c r="K128" s="38"/>
      <c r="L128" s="42"/>
    </row>
    <row r="129" s="1" customFormat="1" ht="15.15" customHeight="1">
      <c r="B129" s="37"/>
      <c r="C129" s="31" t="s">
        <v>24</v>
      </c>
      <c r="D129" s="38"/>
      <c r="E129" s="38"/>
      <c r="F129" s="26" t="str">
        <f>E15</f>
        <v>Obec Dvory</v>
      </c>
      <c r="G129" s="38"/>
      <c r="H129" s="38"/>
      <c r="I129" s="141" t="s">
        <v>30</v>
      </c>
      <c r="J129" s="35" t="str">
        <f>E21</f>
        <v>Ing. Lukáš Návara</v>
      </c>
      <c r="K129" s="38"/>
      <c r="L129" s="42"/>
    </row>
    <row r="130" s="1" customFormat="1" ht="15.15" customHeight="1">
      <c r="B130" s="37"/>
      <c r="C130" s="31" t="s">
        <v>28</v>
      </c>
      <c r="D130" s="38"/>
      <c r="E130" s="38"/>
      <c r="F130" s="26" t="str">
        <f>IF(E18="","",E18)</f>
        <v>Vyplň údaj</v>
      </c>
      <c r="G130" s="38"/>
      <c r="H130" s="38"/>
      <c r="I130" s="141" t="s">
        <v>33</v>
      </c>
      <c r="J130" s="35" t="str">
        <f>E24</f>
        <v>Jan Petr</v>
      </c>
      <c r="K130" s="38"/>
      <c r="L130" s="42"/>
    </row>
    <row r="131" s="1" customFormat="1" ht="10.32" customHeight="1">
      <c r="B131" s="37"/>
      <c r="C131" s="38"/>
      <c r="D131" s="38"/>
      <c r="E131" s="38"/>
      <c r="F131" s="38"/>
      <c r="G131" s="38"/>
      <c r="H131" s="38"/>
      <c r="I131" s="138"/>
      <c r="J131" s="38"/>
      <c r="K131" s="38"/>
      <c r="L131" s="42"/>
    </row>
    <row r="132" s="10" customFormat="1" ht="29.28" customHeight="1">
      <c r="B132" s="196"/>
      <c r="C132" s="197" t="s">
        <v>121</v>
      </c>
      <c r="D132" s="198" t="s">
        <v>63</v>
      </c>
      <c r="E132" s="198" t="s">
        <v>59</v>
      </c>
      <c r="F132" s="198" t="s">
        <v>60</v>
      </c>
      <c r="G132" s="198" t="s">
        <v>122</v>
      </c>
      <c r="H132" s="198" t="s">
        <v>123</v>
      </c>
      <c r="I132" s="199" t="s">
        <v>124</v>
      </c>
      <c r="J132" s="198" t="s">
        <v>100</v>
      </c>
      <c r="K132" s="200" t="s">
        <v>125</v>
      </c>
      <c r="L132" s="201"/>
      <c r="M132" s="94" t="s">
        <v>1</v>
      </c>
      <c r="N132" s="95" t="s">
        <v>42</v>
      </c>
      <c r="O132" s="95" t="s">
        <v>126</v>
      </c>
      <c r="P132" s="95" t="s">
        <v>127</v>
      </c>
      <c r="Q132" s="95" t="s">
        <v>128</v>
      </c>
      <c r="R132" s="95" t="s">
        <v>129</v>
      </c>
      <c r="S132" s="95" t="s">
        <v>130</v>
      </c>
      <c r="T132" s="96" t="s">
        <v>131</v>
      </c>
    </row>
    <row r="133" s="1" customFormat="1" ht="22.8" customHeight="1">
      <c r="B133" s="37"/>
      <c r="C133" s="101" t="s">
        <v>132</v>
      </c>
      <c r="D133" s="38"/>
      <c r="E133" s="38"/>
      <c r="F133" s="38"/>
      <c r="G133" s="38"/>
      <c r="H133" s="38"/>
      <c r="I133" s="138"/>
      <c r="J133" s="202">
        <f>BK133</f>
        <v>0</v>
      </c>
      <c r="K133" s="38"/>
      <c r="L133" s="42"/>
      <c r="M133" s="97"/>
      <c r="N133" s="98"/>
      <c r="O133" s="98"/>
      <c r="P133" s="203">
        <f>P134+P206</f>
        <v>0</v>
      </c>
      <c r="Q133" s="98"/>
      <c r="R133" s="203">
        <f>R134+R206</f>
        <v>39.799172379999995</v>
      </c>
      <c r="S133" s="98"/>
      <c r="T133" s="204">
        <f>T134+T206</f>
        <v>20.06775</v>
      </c>
      <c r="AT133" s="16" t="s">
        <v>77</v>
      </c>
      <c r="AU133" s="16" t="s">
        <v>102</v>
      </c>
      <c r="BK133" s="205">
        <f>BK134+BK206</f>
        <v>0</v>
      </c>
    </row>
    <row r="134" s="11" customFormat="1" ht="25.92" customHeight="1">
      <c r="B134" s="206"/>
      <c r="C134" s="207"/>
      <c r="D134" s="208" t="s">
        <v>77</v>
      </c>
      <c r="E134" s="209" t="s">
        <v>133</v>
      </c>
      <c r="F134" s="209" t="s">
        <v>134</v>
      </c>
      <c r="G134" s="207"/>
      <c r="H134" s="207"/>
      <c r="I134" s="210"/>
      <c r="J134" s="211">
        <f>BK134</f>
        <v>0</v>
      </c>
      <c r="K134" s="207"/>
      <c r="L134" s="212"/>
      <c r="M134" s="213"/>
      <c r="N134" s="214"/>
      <c r="O134" s="214"/>
      <c r="P134" s="215">
        <f>P135+P154+P159+P162+P166+P180+P198+P204</f>
        <v>0</v>
      </c>
      <c r="Q134" s="214"/>
      <c r="R134" s="215">
        <f>R135+R154+R159+R162+R166+R180+R198+R204</f>
        <v>37.014476779999995</v>
      </c>
      <c r="S134" s="214"/>
      <c r="T134" s="216">
        <f>T135+T154+T159+T162+T166+T180+T198+T204</f>
        <v>20.06775</v>
      </c>
      <c r="AR134" s="217" t="s">
        <v>86</v>
      </c>
      <c r="AT134" s="218" t="s">
        <v>77</v>
      </c>
      <c r="AU134" s="218" t="s">
        <v>78</v>
      </c>
      <c r="AY134" s="217" t="s">
        <v>135</v>
      </c>
      <c r="BK134" s="219">
        <f>BK135+BK154+BK159+BK162+BK166+BK180+BK198+BK204</f>
        <v>0</v>
      </c>
    </row>
    <row r="135" s="11" customFormat="1" ht="22.8" customHeight="1">
      <c r="B135" s="206"/>
      <c r="C135" s="207"/>
      <c r="D135" s="208" t="s">
        <v>77</v>
      </c>
      <c r="E135" s="220" t="s">
        <v>86</v>
      </c>
      <c r="F135" s="220" t="s">
        <v>136</v>
      </c>
      <c r="G135" s="207"/>
      <c r="H135" s="207"/>
      <c r="I135" s="210"/>
      <c r="J135" s="221">
        <f>BK135</f>
        <v>0</v>
      </c>
      <c r="K135" s="207"/>
      <c r="L135" s="212"/>
      <c r="M135" s="213"/>
      <c r="N135" s="214"/>
      <c r="O135" s="214"/>
      <c r="P135" s="215">
        <f>SUM(P136:P153)</f>
        <v>0</v>
      </c>
      <c r="Q135" s="214"/>
      <c r="R135" s="215">
        <f>SUM(R136:R153)</f>
        <v>19.199999999999999</v>
      </c>
      <c r="S135" s="214"/>
      <c r="T135" s="216">
        <f>SUM(T136:T153)</f>
        <v>0</v>
      </c>
      <c r="AR135" s="217" t="s">
        <v>86</v>
      </c>
      <c r="AT135" s="218" t="s">
        <v>77</v>
      </c>
      <c r="AU135" s="218" t="s">
        <v>86</v>
      </c>
      <c r="AY135" s="217" t="s">
        <v>135</v>
      </c>
      <c r="BK135" s="219">
        <f>SUM(BK136:BK153)</f>
        <v>0</v>
      </c>
    </row>
    <row r="136" s="1" customFormat="1" ht="24" customHeight="1">
      <c r="B136" s="37"/>
      <c r="C136" s="222" t="s">
        <v>86</v>
      </c>
      <c r="D136" s="222" t="s">
        <v>137</v>
      </c>
      <c r="E136" s="223" t="s">
        <v>138</v>
      </c>
      <c r="F136" s="224" t="s">
        <v>139</v>
      </c>
      <c r="G136" s="225" t="s">
        <v>140</v>
      </c>
      <c r="H136" s="226">
        <v>19.199999999999999</v>
      </c>
      <c r="I136" s="227"/>
      <c r="J136" s="228">
        <f>ROUND(I136*H136,2)</f>
        <v>0</v>
      </c>
      <c r="K136" s="224" t="s">
        <v>141</v>
      </c>
      <c r="L136" s="42"/>
      <c r="M136" s="229" t="s">
        <v>1</v>
      </c>
      <c r="N136" s="230" t="s">
        <v>43</v>
      </c>
      <c r="O136" s="85"/>
      <c r="P136" s="231">
        <f>O136*H136</f>
        <v>0</v>
      </c>
      <c r="Q136" s="231">
        <v>0</v>
      </c>
      <c r="R136" s="231">
        <f>Q136*H136</f>
        <v>0</v>
      </c>
      <c r="S136" s="231">
        <v>0</v>
      </c>
      <c r="T136" s="232">
        <f>S136*H136</f>
        <v>0</v>
      </c>
      <c r="AR136" s="233" t="s">
        <v>142</v>
      </c>
      <c r="AT136" s="233" t="s">
        <v>137</v>
      </c>
      <c r="AU136" s="233" t="s">
        <v>88</v>
      </c>
      <c r="AY136" s="16" t="s">
        <v>135</v>
      </c>
      <c r="BE136" s="234">
        <f>IF(N136="základní",J136,0)</f>
        <v>0</v>
      </c>
      <c r="BF136" s="234">
        <f>IF(N136="snížená",J136,0)</f>
        <v>0</v>
      </c>
      <c r="BG136" s="234">
        <f>IF(N136="zákl. přenesená",J136,0)</f>
        <v>0</v>
      </c>
      <c r="BH136" s="234">
        <f>IF(N136="sníž. přenesená",J136,0)</f>
        <v>0</v>
      </c>
      <c r="BI136" s="234">
        <f>IF(N136="nulová",J136,0)</f>
        <v>0</v>
      </c>
      <c r="BJ136" s="16" t="s">
        <v>86</v>
      </c>
      <c r="BK136" s="234">
        <f>ROUND(I136*H136,2)</f>
        <v>0</v>
      </c>
      <c r="BL136" s="16" t="s">
        <v>142</v>
      </c>
      <c r="BM136" s="233" t="s">
        <v>143</v>
      </c>
    </row>
    <row r="137" s="12" customFormat="1">
      <c r="B137" s="235"/>
      <c r="C137" s="236"/>
      <c r="D137" s="237" t="s">
        <v>144</v>
      </c>
      <c r="E137" s="238" t="s">
        <v>1</v>
      </c>
      <c r="F137" s="239" t="s">
        <v>145</v>
      </c>
      <c r="G137" s="236"/>
      <c r="H137" s="238" t="s">
        <v>1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AT137" s="245" t="s">
        <v>144</v>
      </c>
      <c r="AU137" s="245" t="s">
        <v>88</v>
      </c>
      <c r="AV137" s="12" t="s">
        <v>86</v>
      </c>
      <c r="AW137" s="12" t="s">
        <v>32</v>
      </c>
      <c r="AX137" s="12" t="s">
        <v>78</v>
      </c>
      <c r="AY137" s="245" t="s">
        <v>135</v>
      </c>
    </row>
    <row r="138" s="13" customFormat="1">
      <c r="B138" s="246"/>
      <c r="C138" s="247"/>
      <c r="D138" s="237" t="s">
        <v>144</v>
      </c>
      <c r="E138" s="248" t="s">
        <v>1</v>
      </c>
      <c r="F138" s="249" t="s">
        <v>146</v>
      </c>
      <c r="G138" s="247"/>
      <c r="H138" s="250">
        <v>19.199999999999999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AT138" s="256" t="s">
        <v>144</v>
      </c>
      <c r="AU138" s="256" t="s">
        <v>88</v>
      </c>
      <c r="AV138" s="13" t="s">
        <v>88</v>
      </c>
      <c r="AW138" s="13" t="s">
        <v>32</v>
      </c>
      <c r="AX138" s="13" t="s">
        <v>78</v>
      </c>
      <c r="AY138" s="256" t="s">
        <v>135</v>
      </c>
    </row>
    <row r="139" s="14" customFormat="1">
      <c r="B139" s="257"/>
      <c r="C139" s="258"/>
      <c r="D139" s="237" t="s">
        <v>144</v>
      </c>
      <c r="E139" s="259" t="s">
        <v>1</v>
      </c>
      <c r="F139" s="260" t="s">
        <v>147</v>
      </c>
      <c r="G139" s="258"/>
      <c r="H139" s="261">
        <v>19.199999999999999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AT139" s="267" t="s">
        <v>144</v>
      </c>
      <c r="AU139" s="267" t="s">
        <v>88</v>
      </c>
      <c r="AV139" s="14" t="s">
        <v>142</v>
      </c>
      <c r="AW139" s="14" t="s">
        <v>32</v>
      </c>
      <c r="AX139" s="14" t="s">
        <v>86</v>
      </c>
      <c r="AY139" s="267" t="s">
        <v>135</v>
      </c>
    </row>
    <row r="140" s="1" customFormat="1" ht="24" customHeight="1">
      <c r="B140" s="37"/>
      <c r="C140" s="222" t="s">
        <v>88</v>
      </c>
      <c r="D140" s="222" t="s">
        <v>137</v>
      </c>
      <c r="E140" s="223" t="s">
        <v>148</v>
      </c>
      <c r="F140" s="224" t="s">
        <v>149</v>
      </c>
      <c r="G140" s="225" t="s">
        <v>140</v>
      </c>
      <c r="H140" s="226">
        <v>19.199999999999999</v>
      </c>
      <c r="I140" s="227"/>
      <c r="J140" s="228">
        <f>ROUND(I140*H140,2)</f>
        <v>0</v>
      </c>
      <c r="K140" s="224" t="s">
        <v>141</v>
      </c>
      <c r="L140" s="42"/>
      <c r="M140" s="229" t="s">
        <v>1</v>
      </c>
      <c r="N140" s="230" t="s">
        <v>43</v>
      </c>
      <c r="O140" s="85"/>
      <c r="P140" s="231">
        <f>O140*H140</f>
        <v>0</v>
      </c>
      <c r="Q140" s="231">
        <v>0</v>
      </c>
      <c r="R140" s="231">
        <f>Q140*H140</f>
        <v>0</v>
      </c>
      <c r="S140" s="231">
        <v>0</v>
      </c>
      <c r="T140" s="232">
        <f>S140*H140</f>
        <v>0</v>
      </c>
      <c r="AR140" s="233" t="s">
        <v>142</v>
      </c>
      <c r="AT140" s="233" t="s">
        <v>137</v>
      </c>
      <c r="AU140" s="233" t="s">
        <v>88</v>
      </c>
      <c r="AY140" s="16" t="s">
        <v>135</v>
      </c>
      <c r="BE140" s="234">
        <f>IF(N140="základní",J140,0)</f>
        <v>0</v>
      </c>
      <c r="BF140" s="234">
        <f>IF(N140="snížená",J140,0)</f>
        <v>0</v>
      </c>
      <c r="BG140" s="234">
        <f>IF(N140="zákl. přenesená",J140,0)</f>
        <v>0</v>
      </c>
      <c r="BH140" s="234">
        <f>IF(N140="sníž. přenesená",J140,0)</f>
        <v>0</v>
      </c>
      <c r="BI140" s="234">
        <f>IF(N140="nulová",J140,0)</f>
        <v>0</v>
      </c>
      <c r="BJ140" s="16" t="s">
        <v>86</v>
      </c>
      <c r="BK140" s="234">
        <f>ROUND(I140*H140,2)</f>
        <v>0</v>
      </c>
      <c r="BL140" s="16" t="s">
        <v>142</v>
      </c>
      <c r="BM140" s="233" t="s">
        <v>150</v>
      </c>
    </row>
    <row r="141" s="1" customFormat="1" ht="24" customHeight="1">
      <c r="B141" s="37"/>
      <c r="C141" s="222" t="s">
        <v>151</v>
      </c>
      <c r="D141" s="222" t="s">
        <v>137</v>
      </c>
      <c r="E141" s="223" t="s">
        <v>152</v>
      </c>
      <c r="F141" s="224" t="s">
        <v>153</v>
      </c>
      <c r="G141" s="225" t="s">
        <v>140</v>
      </c>
      <c r="H141" s="226">
        <v>19.199999999999999</v>
      </c>
      <c r="I141" s="227"/>
      <c r="J141" s="228">
        <f>ROUND(I141*H141,2)</f>
        <v>0</v>
      </c>
      <c r="K141" s="224" t="s">
        <v>141</v>
      </c>
      <c r="L141" s="42"/>
      <c r="M141" s="229" t="s">
        <v>1</v>
      </c>
      <c r="N141" s="230" t="s">
        <v>43</v>
      </c>
      <c r="O141" s="85"/>
      <c r="P141" s="231">
        <f>O141*H141</f>
        <v>0</v>
      </c>
      <c r="Q141" s="231">
        <v>0</v>
      </c>
      <c r="R141" s="231">
        <f>Q141*H141</f>
        <v>0</v>
      </c>
      <c r="S141" s="231">
        <v>0</v>
      </c>
      <c r="T141" s="232">
        <f>S141*H141</f>
        <v>0</v>
      </c>
      <c r="AR141" s="233" t="s">
        <v>142</v>
      </c>
      <c r="AT141" s="233" t="s">
        <v>137</v>
      </c>
      <c r="AU141" s="233" t="s">
        <v>88</v>
      </c>
      <c r="AY141" s="16" t="s">
        <v>135</v>
      </c>
      <c r="BE141" s="234">
        <f>IF(N141="základní",J141,0)</f>
        <v>0</v>
      </c>
      <c r="BF141" s="234">
        <f>IF(N141="snížená",J141,0)</f>
        <v>0</v>
      </c>
      <c r="BG141" s="234">
        <f>IF(N141="zákl. přenesená",J141,0)</f>
        <v>0</v>
      </c>
      <c r="BH141" s="234">
        <f>IF(N141="sníž. přenesená",J141,0)</f>
        <v>0</v>
      </c>
      <c r="BI141" s="234">
        <f>IF(N141="nulová",J141,0)</f>
        <v>0</v>
      </c>
      <c r="BJ141" s="16" t="s">
        <v>86</v>
      </c>
      <c r="BK141" s="234">
        <f>ROUND(I141*H141,2)</f>
        <v>0</v>
      </c>
      <c r="BL141" s="16" t="s">
        <v>142</v>
      </c>
      <c r="BM141" s="233" t="s">
        <v>154</v>
      </c>
    </row>
    <row r="142" s="1" customFormat="1" ht="24" customHeight="1">
      <c r="B142" s="37"/>
      <c r="C142" s="222" t="s">
        <v>142</v>
      </c>
      <c r="D142" s="222" t="s">
        <v>137</v>
      </c>
      <c r="E142" s="223" t="s">
        <v>155</v>
      </c>
      <c r="F142" s="224" t="s">
        <v>156</v>
      </c>
      <c r="G142" s="225" t="s">
        <v>140</v>
      </c>
      <c r="H142" s="226">
        <v>19.199999999999999</v>
      </c>
      <c r="I142" s="227"/>
      <c r="J142" s="228">
        <f>ROUND(I142*H142,2)</f>
        <v>0</v>
      </c>
      <c r="K142" s="224" t="s">
        <v>141</v>
      </c>
      <c r="L142" s="42"/>
      <c r="M142" s="229" t="s">
        <v>1</v>
      </c>
      <c r="N142" s="230" t="s">
        <v>43</v>
      </c>
      <c r="O142" s="85"/>
      <c r="P142" s="231">
        <f>O142*H142</f>
        <v>0</v>
      </c>
      <c r="Q142" s="231">
        <v>0</v>
      </c>
      <c r="R142" s="231">
        <f>Q142*H142</f>
        <v>0</v>
      </c>
      <c r="S142" s="231">
        <v>0</v>
      </c>
      <c r="T142" s="232">
        <f>S142*H142</f>
        <v>0</v>
      </c>
      <c r="AR142" s="233" t="s">
        <v>142</v>
      </c>
      <c r="AT142" s="233" t="s">
        <v>137</v>
      </c>
      <c r="AU142" s="233" t="s">
        <v>88</v>
      </c>
      <c r="AY142" s="16" t="s">
        <v>135</v>
      </c>
      <c r="BE142" s="234">
        <f>IF(N142="základní",J142,0)</f>
        <v>0</v>
      </c>
      <c r="BF142" s="234">
        <f>IF(N142="snížená",J142,0)</f>
        <v>0</v>
      </c>
      <c r="BG142" s="234">
        <f>IF(N142="zákl. přenesená",J142,0)</f>
        <v>0</v>
      </c>
      <c r="BH142" s="234">
        <f>IF(N142="sníž. přenesená",J142,0)</f>
        <v>0</v>
      </c>
      <c r="BI142" s="234">
        <f>IF(N142="nulová",J142,0)</f>
        <v>0</v>
      </c>
      <c r="BJ142" s="16" t="s">
        <v>86</v>
      </c>
      <c r="BK142" s="234">
        <f>ROUND(I142*H142,2)</f>
        <v>0</v>
      </c>
      <c r="BL142" s="16" t="s">
        <v>142</v>
      </c>
      <c r="BM142" s="233" t="s">
        <v>157</v>
      </c>
    </row>
    <row r="143" s="1" customFormat="1" ht="24" customHeight="1">
      <c r="B143" s="37"/>
      <c r="C143" s="222" t="s">
        <v>158</v>
      </c>
      <c r="D143" s="222" t="s">
        <v>137</v>
      </c>
      <c r="E143" s="223" t="s">
        <v>159</v>
      </c>
      <c r="F143" s="224" t="s">
        <v>160</v>
      </c>
      <c r="G143" s="225" t="s">
        <v>140</v>
      </c>
      <c r="H143" s="226">
        <v>19.199999999999999</v>
      </c>
      <c r="I143" s="227"/>
      <c r="J143" s="228">
        <f>ROUND(I143*H143,2)</f>
        <v>0</v>
      </c>
      <c r="K143" s="224" t="s">
        <v>141</v>
      </c>
      <c r="L143" s="42"/>
      <c r="M143" s="229" t="s">
        <v>1</v>
      </c>
      <c r="N143" s="230" t="s">
        <v>43</v>
      </c>
      <c r="O143" s="85"/>
      <c r="P143" s="231">
        <f>O143*H143</f>
        <v>0</v>
      </c>
      <c r="Q143" s="231">
        <v>0</v>
      </c>
      <c r="R143" s="231">
        <f>Q143*H143</f>
        <v>0</v>
      </c>
      <c r="S143" s="231">
        <v>0</v>
      </c>
      <c r="T143" s="232">
        <f>S143*H143</f>
        <v>0</v>
      </c>
      <c r="AR143" s="233" t="s">
        <v>142</v>
      </c>
      <c r="AT143" s="233" t="s">
        <v>137</v>
      </c>
      <c r="AU143" s="233" t="s">
        <v>88</v>
      </c>
      <c r="AY143" s="16" t="s">
        <v>135</v>
      </c>
      <c r="BE143" s="234">
        <f>IF(N143="základní",J143,0)</f>
        <v>0</v>
      </c>
      <c r="BF143" s="234">
        <f>IF(N143="snížená",J143,0)</f>
        <v>0</v>
      </c>
      <c r="BG143" s="234">
        <f>IF(N143="zákl. přenesená",J143,0)</f>
        <v>0</v>
      </c>
      <c r="BH143" s="234">
        <f>IF(N143="sníž. přenesená",J143,0)</f>
        <v>0</v>
      </c>
      <c r="BI143" s="234">
        <f>IF(N143="nulová",J143,0)</f>
        <v>0</v>
      </c>
      <c r="BJ143" s="16" t="s">
        <v>86</v>
      </c>
      <c r="BK143" s="234">
        <f>ROUND(I143*H143,2)</f>
        <v>0</v>
      </c>
      <c r="BL143" s="16" t="s">
        <v>142</v>
      </c>
      <c r="BM143" s="233" t="s">
        <v>161</v>
      </c>
    </row>
    <row r="144" s="1" customFormat="1" ht="24" customHeight="1">
      <c r="B144" s="37"/>
      <c r="C144" s="222" t="s">
        <v>162</v>
      </c>
      <c r="D144" s="222" t="s">
        <v>137</v>
      </c>
      <c r="E144" s="223" t="s">
        <v>163</v>
      </c>
      <c r="F144" s="224" t="s">
        <v>164</v>
      </c>
      <c r="G144" s="225" t="s">
        <v>140</v>
      </c>
      <c r="H144" s="226">
        <v>9.5999999999999996</v>
      </c>
      <c r="I144" s="227"/>
      <c r="J144" s="228">
        <f>ROUND(I144*H144,2)</f>
        <v>0</v>
      </c>
      <c r="K144" s="224" t="s">
        <v>141</v>
      </c>
      <c r="L144" s="42"/>
      <c r="M144" s="229" t="s">
        <v>1</v>
      </c>
      <c r="N144" s="230" t="s">
        <v>43</v>
      </c>
      <c r="O144" s="85"/>
      <c r="P144" s="231">
        <f>O144*H144</f>
        <v>0</v>
      </c>
      <c r="Q144" s="231">
        <v>0</v>
      </c>
      <c r="R144" s="231">
        <f>Q144*H144</f>
        <v>0</v>
      </c>
      <c r="S144" s="231">
        <v>0</v>
      </c>
      <c r="T144" s="232">
        <f>S144*H144</f>
        <v>0</v>
      </c>
      <c r="AR144" s="233" t="s">
        <v>142</v>
      </c>
      <c r="AT144" s="233" t="s">
        <v>137</v>
      </c>
      <c r="AU144" s="233" t="s">
        <v>88</v>
      </c>
      <c r="AY144" s="16" t="s">
        <v>135</v>
      </c>
      <c r="BE144" s="234">
        <f>IF(N144="základní",J144,0)</f>
        <v>0</v>
      </c>
      <c r="BF144" s="234">
        <f>IF(N144="snížená",J144,0)</f>
        <v>0</v>
      </c>
      <c r="BG144" s="234">
        <f>IF(N144="zákl. přenesená",J144,0)</f>
        <v>0</v>
      </c>
      <c r="BH144" s="234">
        <f>IF(N144="sníž. přenesená",J144,0)</f>
        <v>0</v>
      </c>
      <c r="BI144" s="234">
        <f>IF(N144="nulová",J144,0)</f>
        <v>0</v>
      </c>
      <c r="BJ144" s="16" t="s">
        <v>86</v>
      </c>
      <c r="BK144" s="234">
        <f>ROUND(I144*H144,2)</f>
        <v>0</v>
      </c>
      <c r="BL144" s="16" t="s">
        <v>142</v>
      </c>
      <c r="BM144" s="233" t="s">
        <v>165</v>
      </c>
    </row>
    <row r="145" s="13" customFormat="1">
      <c r="B145" s="246"/>
      <c r="C145" s="247"/>
      <c r="D145" s="237" t="s">
        <v>144</v>
      </c>
      <c r="E145" s="248" t="s">
        <v>1</v>
      </c>
      <c r="F145" s="249" t="s">
        <v>166</v>
      </c>
      <c r="G145" s="247"/>
      <c r="H145" s="250">
        <v>9.5999999999999996</v>
      </c>
      <c r="I145" s="251"/>
      <c r="J145" s="247"/>
      <c r="K145" s="247"/>
      <c r="L145" s="252"/>
      <c r="M145" s="253"/>
      <c r="N145" s="254"/>
      <c r="O145" s="254"/>
      <c r="P145" s="254"/>
      <c r="Q145" s="254"/>
      <c r="R145" s="254"/>
      <c r="S145" s="254"/>
      <c r="T145" s="255"/>
      <c r="AT145" s="256" t="s">
        <v>144</v>
      </c>
      <c r="AU145" s="256" t="s">
        <v>88</v>
      </c>
      <c r="AV145" s="13" t="s">
        <v>88</v>
      </c>
      <c r="AW145" s="13" t="s">
        <v>32</v>
      </c>
      <c r="AX145" s="13" t="s">
        <v>78</v>
      </c>
      <c r="AY145" s="256" t="s">
        <v>135</v>
      </c>
    </row>
    <row r="146" s="14" customFormat="1">
      <c r="B146" s="257"/>
      <c r="C146" s="258"/>
      <c r="D146" s="237" t="s">
        <v>144</v>
      </c>
      <c r="E146" s="259" t="s">
        <v>1</v>
      </c>
      <c r="F146" s="260" t="s">
        <v>147</v>
      </c>
      <c r="G146" s="258"/>
      <c r="H146" s="261">
        <v>9.5999999999999996</v>
      </c>
      <c r="I146" s="262"/>
      <c r="J146" s="258"/>
      <c r="K146" s="258"/>
      <c r="L146" s="263"/>
      <c r="M146" s="264"/>
      <c r="N146" s="265"/>
      <c r="O146" s="265"/>
      <c r="P146" s="265"/>
      <c r="Q146" s="265"/>
      <c r="R146" s="265"/>
      <c r="S146" s="265"/>
      <c r="T146" s="266"/>
      <c r="AT146" s="267" t="s">
        <v>144</v>
      </c>
      <c r="AU146" s="267" t="s">
        <v>88</v>
      </c>
      <c r="AV146" s="14" t="s">
        <v>142</v>
      </c>
      <c r="AW146" s="14" t="s">
        <v>32</v>
      </c>
      <c r="AX146" s="14" t="s">
        <v>86</v>
      </c>
      <c r="AY146" s="267" t="s">
        <v>135</v>
      </c>
    </row>
    <row r="147" s="1" customFormat="1" ht="24" customHeight="1">
      <c r="B147" s="37"/>
      <c r="C147" s="222" t="s">
        <v>167</v>
      </c>
      <c r="D147" s="222" t="s">
        <v>137</v>
      </c>
      <c r="E147" s="223" t="s">
        <v>168</v>
      </c>
      <c r="F147" s="224" t="s">
        <v>169</v>
      </c>
      <c r="G147" s="225" t="s">
        <v>140</v>
      </c>
      <c r="H147" s="226">
        <v>9.5999999999999996</v>
      </c>
      <c r="I147" s="227"/>
      <c r="J147" s="228">
        <f>ROUND(I147*H147,2)</f>
        <v>0</v>
      </c>
      <c r="K147" s="224" t="s">
        <v>141</v>
      </c>
      <c r="L147" s="42"/>
      <c r="M147" s="229" t="s">
        <v>1</v>
      </c>
      <c r="N147" s="230" t="s">
        <v>43</v>
      </c>
      <c r="O147" s="85"/>
      <c r="P147" s="231">
        <f>O147*H147</f>
        <v>0</v>
      </c>
      <c r="Q147" s="231">
        <v>0</v>
      </c>
      <c r="R147" s="231">
        <f>Q147*H147</f>
        <v>0</v>
      </c>
      <c r="S147" s="231">
        <v>0</v>
      </c>
      <c r="T147" s="232">
        <f>S147*H147</f>
        <v>0</v>
      </c>
      <c r="AR147" s="233" t="s">
        <v>142</v>
      </c>
      <c r="AT147" s="233" t="s">
        <v>137</v>
      </c>
      <c r="AU147" s="233" t="s">
        <v>88</v>
      </c>
      <c r="AY147" s="16" t="s">
        <v>135</v>
      </c>
      <c r="BE147" s="234">
        <f>IF(N147="základní",J147,0)</f>
        <v>0</v>
      </c>
      <c r="BF147" s="234">
        <f>IF(N147="snížená",J147,0)</f>
        <v>0</v>
      </c>
      <c r="BG147" s="234">
        <f>IF(N147="zákl. přenesená",J147,0)</f>
        <v>0</v>
      </c>
      <c r="BH147" s="234">
        <f>IF(N147="sníž. přenesená",J147,0)</f>
        <v>0</v>
      </c>
      <c r="BI147" s="234">
        <f>IF(N147="nulová",J147,0)</f>
        <v>0</v>
      </c>
      <c r="BJ147" s="16" t="s">
        <v>86</v>
      </c>
      <c r="BK147" s="234">
        <f>ROUND(I147*H147,2)</f>
        <v>0</v>
      </c>
      <c r="BL147" s="16" t="s">
        <v>142</v>
      </c>
      <c r="BM147" s="233" t="s">
        <v>170</v>
      </c>
    </row>
    <row r="148" s="13" customFormat="1">
      <c r="B148" s="246"/>
      <c r="C148" s="247"/>
      <c r="D148" s="237" t="s">
        <v>144</v>
      </c>
      <c r="E148" s="248" t="s">
        <v>1</v>
      </c>
      <c r="F148" s="249" t="s">
        <v>166</v>
      </c>
      <c r="G148" s="247"/>
      <c r="H148" s="250">
        <v>9.5999999999999996</v>
      </c>
      <c r="I148" s="251"/>
      <c r="J148" s="247"/>
      <c r="K148" s="247"/>
      <c r="L148" s="252"/>
      <c r="M148" s="253"/>
      <c r="N148" s="254"/>
      <c r="O148" s="254"/>
      <c r="P148" s="254"/>
      <c r="Q148" s="254"/>
      <c r="R148" s="254"/>
      <c r="S148" s="254"/>
      <c r="T148" s="255"/>
      <c r="AT148" s="256" t="s">
        <v>144</v>
      </c>
      <c r="AU148" s="256" t="s">
        <v>88</v>
      </c>
      <c r="AV148" s="13" t="s">
        <v>88</v>
      </c>
      <c r="AW148" s="13" t="s">
        <v>32</v>
      </c>
      <c r="AX148" s="13" t="s">
        <v>78</v>
      </c>
      <c r="AY148" s="256" t="s">
        <v>135</v>
      </c>
    </row>
    <row r="149" s="14" customFormat="1">
      <c r="B149" s="257"/>
      <c r="C149" s="258"/>
      <c r="D149" s="237" t="s">
        <v>144</v>
      </c>
      <c r="E149" s="259" t="s">
        <v>1</v>
      </c>
      <c r="F149" s="260" t="s">
        <v>147</v>
      </c>
      <c r="G149" s="258"/>
      <c r="H149" s="261">
        <v>9.5999999999999996</v>
      </c>
      <c r="I149" s="262"/>
      <c r="J149" s="258"/>
      <c r="K149" s="258"/>
      <c r="L149" s="263"/>
      <c r="M149" s="264"/>
      <c r="N149" s="265"/>
      <c r="O149" s="265"/>
      <c r="P149" s="265"/>
      <c r="Q149" s="265"/>
      <c r="R149" s="265"/>
      <c r="S149" s="265"/>
      <c r="T149" s="266"/>
      <c r="AT149" s="267" t="s">
        <v>144</v>
      </c>
      <c r="AU149" s="267" t="s">
        <v>88</v>
      </c>
      <c r="AV149" s="14" t="s">
        <v>142</v>
      </c>
      <c r="AW149" s="14" t="s">
        <v>32</v>
      </c>
      <c r="AX149" s="14" t="s">
        <v>86</v>
      </c>
      <c r="AY149" s="267" t="s">
        <v>135</v>
      </c>
    </row>
    <row r="150" s="1" customFormat="1" ht="16.5" customHeight="1">
      <c r="B150" s="37"/>
      <c r="C150" s="268" t="s">
        <v>171</v>
      </c>
      <c r="D150" s="268" t="s">
        <v>172</v>
      </c>
      <c r="E150" s="269" t="s">
        <v>173</v>
      </c>
      <c r="F150" s="270" t="s">
        <v>174</v>
      </c>
      <c r="G150" s="271" t="s">
        <v>175</v>
      </c>
      <c r="H150" s="272">
        <v>19.199999999999999</v>
      </c>
      <c r="I150" s="273"/>
      <c r="J150" s="274">
        <f>ROUND(I150*H150,2)</f>
        <v>0</v>
      </c>
      <c r="K150" s="270" t="s">
        <v>141</v>
      </c>
      <c r="L150" s="275"/>
      <c r="M150" s="276" t="s">
        <v>1</v>
      </c>
      <c r="N150" s="277" t="s">
        <v>43</v>
      </c>
      <c r="O150" s="85"/>
      <c r="P150" s="231">
        <f>O150*H150</f>
        <v>0</v>
      </c>
      <c r="Q150" s="231">
        <v>1</v>
      </c>
      <c r="R150" s="231">
        <f>Q150*H150</f>
        <v>19.199999999999999</v>
      </c>
      <c r="S150" s="231">
        <v>0</v>
      </c>
      <c r="T150" s="232">
        <f>S150*H150</f>
        <v>0</v>
      </c>
      <c r="AR150" s="233" t="s">
        <v>171</v>
      </c>
      <c r="AT150" s="233" t="s">
        <v>172</v>
      </c>
      <c r="AU150" s="233" t="s">
        <v>88</v>
      </c>
      <c r="AY150" s="16" t="s">
        <v>135</v>
      </c>
      <c r="BE150" s="234">
        <f>IF(N150="základní",J150,0)</f>
        <v>0</v>
      </c>
      <c r="BF150" s="234">
        <f>IF(N150="snížená",J150,0)</f>
        <v>0</v>
      </c>
      <c r="BG150" s="234">
        <f>IF(N150="zákl. přenesená",J150,0)</f>
        <v>0</v>
      </c>
      <c r="BH150" s="234">
        <f>IF(N150="sníž. přenesená",J150,0)</f>
        <v>0</v>
      </c>
      <c r="BI150" s="234">
        <f>IF(N150="nulová",J150,0)</f>
        <v>0</v>
      </c>
      <c r="BJ150" s="16" t="s">
        <v>86</v>
      </c>
      <c r="BK150" s="234">
        <f>ROUND(I150*H150,2)</f>
        <v>0</v>
      </c>
      <c r="BL150" s="16" t="s">
        <v>142</v>
      </c>
      <c r="BM150" s="233" t="s">
        <v>176</v>
      </c>
    </row>
    <row r="151" s="13" customFormat="1">
      <c r="B151" s="246"/>
      <c r="C151" s="247"/>
      <c r="D151" s="237" t="s">
        <v>144</v>
      </c>
      <c r="E151" s="247"/>
      <c r="F151" s="249" t="s">
        <v>177</v>
      </c>
      <c r="G151" s="247"/>
      <c r="H151" s="250">
        <v>19.199999999999999</v>
      </c>
      <c r="I151" s="251"/>
      <c r="J151" s="247"/>
      <c r="K151" s="247"/>
      <c r="L151" s="252"/>
      <c r="M151" s="253"/>
      <c r="N151" s="254"/>
      <c r="O151" s="254"/>
      <c r="P151" s="254"/>
      <c r="Q151" s="254"/>
      <c r="R151" s="254"/>
      <c r="S151" s="254"/>
      <c r="T151" s="255"/>
      <c r="AT151" s="256" t="s">
        <v>144</v>
      </c>
      <c r="AU151" s="256" t="s">
        <v>88</v>
      </c>
      <c r="AV151" s="13" t="s">
        <v>88</v>
      </c>
      <c r="AW151" s="13" t="s">
        <v>4</v>
      </c>
      <c r="AX151" s="13" t="s">
        <v>86</v>
      </c>
      <c r="AY151" s="256" t="s">
        <v>135</v>
      </c>
    </row>
    <row r="152" s="1" customFormat="1" ht="24" customHeight="1">
      <c r="B152" s="37"/>
      <c r="C152" s="222" t="s">
        <v>178</v>
      </c>
      <c r="D152" s="222" t="s">
        <v>137</v>
      </c>
      <c r="E152" s="223" t="s">
        <v>179</v>
      </c>
      <c r="F152" s="224" t="s">
        <v>180</v>
      </c>
      <c r="G152" s="225" t="s">
        <v>140</v>
      </c>
      <c r="H152" s="226">
        <v>9.5999999999999996</v>
      </c>
      <c r="I152" s="227"/>
      <c r="J152" s="228">
        <f>ROUND(I152*H152,2)</f>
        <v>0</v>
      </c>
      <c r="K152" s="224" t="s">
        <v>141</v>
      </c>
      <c r="L152" s="42"/>
      <c r="M152" s="229" t="s">
        <v>1</v>
      </c>
      <c r="N152" s="230" t="s">
        <v>43</v>
      </c>
      <c r="O152" s="85"/>
      <c r="P152" s="231">
        <f>O152*H152</f>
        <v>0</v>
      </c>
      <c r="Q152" s="231">
        <v>0</v>
      </c>
      <c r="R152" s="231">
        <f>Q152*H152</f>
        <v>0</v>
      </c>
      <c r="S152" s="231">
        <v>0</v>
      </c>
      <c r="T152" s="232">
        <f>S152*H152</f>
        <v>0</v>
      </c>
      <c r="AR152" s="233" t="s">
        <v>142</v>
      </c>
      <c r="AT152" s="233" t="s">
        <v>137</v>
      </c>
      <c r="AU152" s="233" t="s">
        <v>88</v>
      </c>
      <c r="AY152" s="16" t="s">
        <v>135</v>
      </c>
      <c r="BE152" s="234">
        <f>IF(N152="základní",J152,0)</f>
        <v>0</v>
      </c>
      <c r="BF152" s="234">
        <f>IF(N152="snížená",J152,0)</f>
        <v>0</v>
      </c>
      <c r="BG152" s="234">
        <f>IF(N152="zákl. přenesená",J152,0)</f>
        <v>0</v>
      </c>
      <c r="BH152" s="234">
        <f>IF(N152="sníž. přenesená",J152,0)</f>
        <v>0</v>
      </c>
      <c r="BI152" s="234">
        <f>IF(N152="nulová",J152,0)</f>
        <v>0</v>
      </c>
      <c r="BJ152" s="16" t="s">
        <v>86</v>
      </c>
      <c r="BK152" s="234">
        <f>ROUND(I152*H152,2)</f>
        <v>0</v>
      </c>
      <c r="BL152" s="16" t="s">
        <v>142</v>
      </c>
      <c r="BM152" s="233" t="s">
        <v>181</v>
      </c>
    </row>
    <row r="153" s="1" customFormat="1" ht="16.5" customHeight="1">
      <c r="B153" s="37"/>
      <c r="C153" s="222" t="s">
        <v>182</v>
      </c>
      <c r="D153" s="222" t="s">
        <v>137</v>
      </c>
      <c r="E153" s="223" t="s">
        <v>183</v>
      </c>
      <c r="F153" s="224" t="s">
        <v>184</v>
      </c>
      <c r="G153" s="225" t="s">
        <v>185</v>
      </c>
      <c r="H153" s="226">
        <v>24</v>
      </c>
      <c r="I153" s="227"/>
      <c r="J153" s="228">
        <f>ROUND(I153*H153,2)</f>
        <v>0</v>
      </c>
      <c r="K153" s="224" t="s">
        <v>141</v>
      </c>
      <c r="L153" s="42"/>
      <c r="M153" s="229" t="s">
        <v>1</v>
      </c>
      <c r="N153" s="230" t="s">
        <v>43</v>
      </c>
      <c r="O153" s="85"/>
      <c r="P153" s="231">
        <f>O153*H153</f>
        <v>0</v>
      </c>
      <c r="Q153" s="231">
        <v>0</v>
      </c>
      <c r="R153" s="231">
        <f>Q153*H153</f>
        <v>0</v>
      </c>
      <c r="S153" s="231">
        <v>0</v>
      </c>
      <c r="T153" s="232">
        <f>S153*H153</f>
        <v>0</v>
      </c>
      <c r="AR153" s="233" t="s">
        <v>142</v>
      </c>
      <c r="AT153" s="233" t="s">
        <v>137</v>
      </c>
      <c r="AU153" s="233" t="s">
        <v>88</v>
      </c>
      <c r="AY153" s="16" t="s">
        <v>135</v>
      </c>
      <c r="BE153" s="234">
        <f>IF(N153="základní",J153,0)</f>
        <v>0</v>
      </c>
      <c r="BF153" s="234">
        <f>IF(N153="snížená",J153,0)</f>
        <v>0</v>
      </c>
      <c r="BG153" s="234">
        <f>IF(N153="zákl. přenesená",J153,0)</f>
        <v>0</v>
      </c>
      <c r="BH153" s="234">
        <f>IF(N153="sníž. přenesená",J153,0)</f>
        <v>0</v>
      </c>
      <c r="BI153" s="234">
        <f>IF(N153="nulová",J153,0)</f>
        <v>0</v>
      </c>
      <c r="BJ153" s="16" t="s">
        <v>86</v>
      </c>
      <c r="BK153" s="234">
        <f>ROUND(I153*H153,2)</f>
        <v>0</v>
      </c>
      <c r="BL153" s="16" t="s">
        <v>142</v>
      </c>
      <c r="BM153" s="233" t="s">
        <v>186</v>
      </c>
    </row>
    <row r="154" s="11" customFormat="1" ht="22.8" customHeight="1">
      <c r="B154" s="206"/>
      <c r="C154" s="207"/>
      <c r="D154" s="208" t="s">
        <v>77</v>
      </c>
      <c r="E154" s="220" t="s">
        <v>88</v>
      </c>
      <c r="F154" s="220" t="s">
        <v>187</v>
      </c>
      <c r="G154" s="207"/>
      <c r="H154" s="207"/>
      <c r="I154" s="210"/>
      <c r="J154" s="221">
        <f>BK154</f>
        <v>0</v>
      </c>
      <c r="K154" s="207"/>
      <c r="L154" s="212"/>
      <c r="M154" s="213"/>
      <c r="N154" s="214"/>
      <c r="O154" s="214"/>
      <c r="P154" s="215">
        <f>SUM(P155:P158)</f>
        <v>0</v>
      </c>
      <c r="Q154" s="214"/>
      <c r="R154" s="215">
        <f>SUM(R155:R158)</f>
        <v>5.6702807999999987</v>
      </c>
      <c r="S154" s="214"/>
      <c r="T154" s="216">
        <f>SUM(T155:T158)</f>
        <v>0</v>
      </c>
      <c r="AR154" s="217" t="s">
        <v>86</v>
      </c>
      <c r="AT154" s="218" t="s">
        <v>77</v>
      </c>
      <c r="AU154" s="218" t="s">
        <v>86</v>
      </c>
      <c r="AY154" s="217" t="s">
        <v>135</v>
      </c>
      <c r="BK154" s="219">
        <f>SUM(BK155:BK158)</f>
        <v>0</v>
      </c>
    </row>
    <row r="155" s="1" customFormat="1" ht="24" customHeight="1">
      <c r="B155" s="37"/>
      <c r="C155" s="222" t="s">
        <v>188</v>
      </c>
      <c r="D155" s="222" t="s">
        <v>137</v>
      </c>
      <c r="E155" s="223" t="s">
        <v>189</v>
      </c>
      <c r="F155" s="224" t="s">
        <v>190</v>
      </c>
      <c r="G155" s="225" t="s">
        <v>140</v>
      </c>
      <c r="H155" s="226">
        <v>2.3999999999999999</v>
      </c>
      <c r="I155" s="227"/>
      <c r="J155" s="228">
        <f>ROUND(I155*H155,2)</f>
        <v>0</v>
      </c>
      <c r="K155" s="224" t="s">
        <v>141</v>
      </c>
      <c r="L155" s="42"/>
      <c r="M155" s="229" t="s">
        <v>1</v>
      </c>
      <c r="N155" s="230" t="s">
        <v>43</v>
      </c>
      <c r="O155" s="85"/>
      <c r="P155" s="231">
        <f>O155*H155</f>
        <v>0</v>
      </c>
      <c r="Q155" s="231">
        <v>2.2563399999999998</v>
      </c>
      <c r="R155" s="231">
        <f>Q155*H155</f>
        <v>5.4152159999999991</v>
      </c>
      <c r="S155" s="231">
        <v>0</v>
      </c>
      <c r="T155" s="232">
        <f>S155*H155</f>
        <v>0</v>
      </c>
      <c r="AR155" s="233" t="s">
        <v>142</v>
      </c>
      <c r="AT155" s="233" t="s">
        <v>137</v>
      </c>
      <c r="AU155" s="233" t="s">
        <v>88</v>
      </c>
      <c r="AY155" s="16" t="s">
        <v>135</v>
      </c>
      <c r="BE155" s="234">
        <f>IF(N155="základní",J155,0)</f>
        <v>0</v>
      </c>
      <c r="BF155" s="234">
        <f>IF(N155="snížená",J155,0)</f>
        <v>0</v>
      </c>
      <c r="BG155" s="234">
        <f>IF(N155="zákl. přenesená",J155,0)</f>
        <v>0</v>
      </c>
      <c r="BH155" s="234">
        <f>IF(N155="sníž. přenesená",J155,0)</f>
        <v>0</v>
      </c>
      <c r="BI155" s="234">
        <f>IF(N155="nulová",J155,0)</f>
        <v>0</v>
      </c>
      <c r="BJ155" s="16" t="s">
        <v>86</v>
      </c>
      <c r="BK155" s="234">
        <f>ROUND(I155*H155,2)</f>
        <v>0</v>
      </c>
      <c r="BL155" s="16" t="s">
        <v>142</v>
      </c>
      <c r="BM155" s="233" t="s">
        <v>191</v>
      </c>
    </row>
    <row r="156" s="13" customFormat="1">
      <c r="B156" s="246"/>
      <c r="C156" s="247"/>
      <c r="D156" s="237" t="s">
        <v>144</v>
      </c>
      <c r="E156" s="248" t="s">
        <v>1</v>
      </c>
      <c r="F156" s="249" t="s">
        <v>192</v>
      </c>
      <c r="G156" s="247"/>
      <c r="H156" s="250">
        <v>2.3999999999999999</v>
      </c>
      <c r="I156" s="251"/>
      <c r="J156" s="247"/>
      <c r="K156" s="247"/>
      <c r="L156" s="252"/>
      <c r="M156" s="253"/>
      <c r="N156" s="254"/>
      <c r="O156" s="254"/>
      <c r="P156" s="254"/>
      <c r="Q156" s="254"/>
      <c r="R156" s="254"/>
      <c r="S156" s="254"/>
      <c r="T156" s="255"/>
      <c r="AT156" s="256" t="s">
        <v>144</v>
      </c>
      <c r="AU156" s="256" t="s">
        <v>88</v>
      </c>
      <c r="AV156" s="13" t="s">
        <v>88</v>
      </c>
      <c r="AW156" s="13" t="s">
        <v>32</v>
      </c>
      <c r="AX156" s="13" t="s">
        <v>78</v>
      </c>
      <c r="AY156" s="256" t="s">
        <v>135</v>
      </c>
    </row>
    <row r="157" s="14" customFormat="1">
      <c r="B157" s="257"/>
      <c r="C157" s="258"/>
      <c r="D157" s="237" t="s">
        <v>144</v>
      </c>
      <c r="E157" s="259" t="s">
        <v>1</v>
      </c>
      <c r="F157" s="260" t="s">
        <v>147</v>
      </c>
      <c r="G157" s="258"/>
      <c r="H157" s="261">
        <v>2.3999999999999999</v>
      </c>
      <c r="I157" s="262"/>
      <c r="J157" s="258"/>
      <c r="K157" s="258"/>
      <c r="L157" s="263"/>
      <c r="M157" s="264"/>
      <c r="N157" s="265"/>
      <c r="O157" s="265"/>
      <c r="P157" s="265"/>
      <c r="Q157" s="265"/>
      <c r="R157" s="265"/>
      <c r="S157" s="265"/>
      <c r="T157" s="266"/>
      <c r="AT157" s="267" t="s">
        <v>144</v>
      </c>
      <c r="AU157" s="267" t="s">
        <v>88</v>
      </c>
      <c r="AV157" s="14" t="s">
        <v>142</v>
      </c>
      <c r="AW157" s="14" t="s">
        <v>32</v>
      </c>
      <c r="AX157" s="14" t="s">
        <v>86</v>
      </c>
      <c r="AY157" s="267" t="s">
        <v>135</v>
      </c>
    </row>
    <row r="158" s="1" customFormat="1" ht="16.5" customHeight="1">
      <c r="B158" s="37"/>
      <c r="C158" s="222" t="s">
        <v>193</v>
      </c>
      <c r="D158" s="222" t="s">
        <v>137</v>
      </c>
      <c r="E158" s="223" t="s">
        <v>194</v>
      </c>
      <c r="F158" s="224" t="s">
        <v>195</v>
      </c>
      <c r="G158" s="225" t="s">
        <v>175</v>
      </c>
      <c r="H158" s="226">
        <v>0.23999999999999999</v>
      </c>
      <c r="I158" s="227"/>
      <c r="J158" s="228">
        <f>ROUND(I158*H158,2)</f>
        <v>0</v>
      </c>
      <c r="K158" s="224" t="s">
        <v>141</v>
      </c>
      <c r="L158" s="42"/>
      <c r="M158" s="229" t="s">
        <v>1</v>
      </c>
      <c r="N158" s="230" t="s">
        <v>43</v>
      </c>
      <c r="O158" s="85"/>
      <c r="P158" s="231">
        <f>O158*H158</f>
        <v>0</v>
      </c>
      <c r="Q158" s="231">
        <v>1.06277</v>
      </c>
      <c r="R158" s="231">
        <f>Q158*H158</f>
        <v>0.25506479999999998</v>
      </c>
      <c r="S158" s="231">
        <v>0</v>
      </c>
      <c r="T158" s="232">
        <f>S158*H158</f>
        <v>0</v>
      </c>
      <c r="AR158" s="233" t="s">
        <v>142</v>
      </c>
      <c r="AT158" s="233" t="s">
        <v>137</v>
      </c>
      <c r="AU158" s="233" t="s">
        <v>88</v>
      </c>
      <c r="AY158" s="16" t="s">
        <v>135</v>
      </c>
      <c r="BE158" s="234">
        <f>IF(N158="základní",J158,0)</f>
        <v>0</v>
      </c>
      <c r="BF158" s="234">
        <f>IF(N158="snížená",J158,0)</f>
        <v>0</v>
      </c>
      <c r="BG158" s="234">
        <f>IF(N158="zákl. přenesená",J158,0)</f>
        <v>0</v>
      </c>
      <c r="BH158" s="234">
        <f>IF(N158="sníž. přenesená",J158,0)</f>
        <v>0</v>
      </c>
      <c r="BI158" s="234">
        <f>IF(N158="nulová",J158,0)</f>
        <v>0</v>
      </c>
      <c r="BJ158" s="16" t="s">
        <v>86</v>
      </c>
      <c r="BK158" s="234">
        <f>ROUND(I158*H158,2)</f>
        <v>0</v>
      </c>
      <c r="BL158" s="16" t="s">
        <v>142</v>
      </c>
      <c r="BM158" s="233" t="s">
        <v>196</v>
      </c>
    </row>
    <row r="159" s="11" customFormat="1" ht="22.8" customHeight="1">
      <c r="B159" s="206"/>
      <c r="C159" s="207"/>
      <c r="D159" s="208" t="s">
        <v>77</v>
      </c>
      <c r="E159" s="220" t="s">
        <v>151</v>
      </c>
      <c r="F159" s="220" t="s">
        <v>197</v>
      </c>
      <c r="G159" s="207"/>
      <c r="H159" s="207"/>
      <c r="I159" s="210"/>
      <c r="J159" s="221">
        <f>BK159</f>
        <v>0</v>
      </c>
      <c r="K159" s="207"/>
      <c r="L159" s="212"/>
      <c r="M159" s="213"/>
      <c r="N159" s="214"/>
      <c r="O159" s="214"/>
      <c r="P159" s="215">
        <f>SUM(P160:P161)</f>
        <v>0</v>
      </c>
      <c r="Q159" s="214"/>
      <c r="R159" s="215">
        <f>SUM(R160:R161)</f>
        <v>3.45852</v>
      </c>
      <c r="S159" s="214"/>
      <c r="T159" s="216">
        <f>SUM(T160:T161)</f>
        <v>0</v>
      </c>
      <c r="AR159" s="217" t="s">
        <v>86</v>
      </c>
      <c r="AT159" s="218" t="s">
        <v>77</v>
      </c>
      <c r="AU159" s="218" t="s">
        <v>86</v>
      </c>
      <c r="AY159" s="217" t="s">
        <v>135</v>
      </c>
      <c r="BK159" s="219">
        <f>SUM(BK160:BK161)</f>
        <v>0</v>
      </c>
    </row>
    <row r="160" s="1" customFormat="1" ht="24" customHeight="1">
      <c r="B160" s="37"/>
      <c r="C160" s="222" t="s">
        <v>198</v>
      </c>
      <c r="D160" s="222" t="s">
        <v>137</v>
      </c>
      <c r="E160" s="223" t="s">
        <v>199</v>
      </c>
      <c r="F160" s="224" t="s">
        <v>200</v>
      </c>
      <c r="G160" s="225" t="s">
        <v>201</v>
      </c>
      <c r="H160" s="226">
        <v>4</v>
      </c>
      <c r="I160" s="227"/>
      <c r="J160" s="228">
        <f>ROUND(I160*H160,2)</f>
        <v>0</v>
      </c>
      <c r="K160" s="224" t="s">
        <v>141</v>
      </c>
      <c r="L160" s="42"/>
      <c r="M160" s="229" t="s">
        <v>1</v>
      </c>
      <c r="N160" s="230" t="s">
        <v>43</v>
      </c>
      <c r="O160" s="85"/>
      <c r="P160" s="231">
        <f>O160*H160</f>
        <v>0</v>
      </c>
      <c r="Q160" s="231">
        <v>0.038629999999999998</v>
      </c>
      <c r="R160" s="231">
        <f>Q160*H160</f>
        <v>0.15451999999999999</v>
      </c>
      <c r="S160" s="231">
        <v>0</v>
      </c>
      <c r="T160" s="232">
        <f>S160*H160</f>
        <v>0</v>
      </c>
      <c r="AR160" s="233" t="s">
        <v>142</v>
      </c>
      <c r="AT160" s="233" t="s">
        <v>137</v>
      </c>
      <c r="AU160" s="233" t="s">
        <v>88</v>
      </c>
      <c r="AY160" s="16" t="s">
        <v>135</v>
      </c>
      <c r="BE160" s="234">
        <f>IF(N160="základní",J160,0)</f>
        <v>0</v>
      </c>
      <c r="BF160" s="234">
        <f>IF(N160="snížená",J160,0)</f>
        <v>0</v>
      </c>
      <c r="BG160" s="234">
        <f>IF(N160="zákl. přenesená",J160,0)</f>
        <v>0</v>
      </c>
      <c r="BH160" s="234">
        <f>IF(N160="sníž. přenesená",J160,0)</f>
        <v>0</v>
      </c>
      <c r="BI160" s="234">
        <f>IF(N160="nulová",J160,0)</f>
        <v>0</v>
      </c>
      <c r="BJ160" s="16" t="s">
        <v>86</v>
      </c>
      <c r="BK160" s="234">
        <f>ROUND(I160*H160,2)</f>
        <v>0</v>
      </c>
      <c r="BL160" s="16" t="s">
        <v>142</v>
      </c>
      <c r="BM160" s="233" t="s">
        <v>202</v>
      </c>
    </row>
    <row r="161" s="1" customFormat="1" ht="24" customHeight="1">
      <c r="B161" s="37"/>
      <c r="C161" s="222" t="s">
        <v>203</v>
      </c>
      <c r="D161" s="222" t="s">
        <v>137</v>
      </c>
      <c r="E161" s="223" t="s">
        <v>204</v>
      </c>
      <c r="F161" s="224" t="s">
        <v>205</v>
      </c>
      <c r="G161" s="225" t="s">
        <v>185</v>
      </c>
      <c r="H161" s="226">
        <v>32</v>
      </c>
      <c r="I161" s="227"/>
      <c r="J161" s="228">
        <f>ROUND(I161*H161,2)</f>
        <v>0</v>
      </c>
      <c r="K161" s="224" t="s">
        <v>141</v>
      </c>
      <c r="L161" s="42"/>
      <c r="M161" s="229" t="s">
        <v>1</v>
      </c>
      <c r="N161" s="230" t="s">
        <v>43</v>
      </c>
      <c r="O161" s="85"/>
      <c r="P161" s="231">
        <f>O161*H161</f>
        <v>0</v>
      </c>
      <c r="Q161" s="231">
        <v>0.10325</v>
      </c>
      <c r="R161" s="231">
        <f>Q161*H161</f>
        <v>3.3039999999999998</v>
      </c>
      <c r="S161" s="231">
        <v>0</v>
      </c>
      <c r="T161" s="232">
        <f>S161*H161</f>
        <v>0</v>
      </c>
      <c r="AR161" s="233" t="s">
        <v>142</v>
      </c>
      <c r="AT161" s="233" t="s">
        <v>137</v>
      </c>
      <c r="AU161" s="233" t="s">
        <v>88</v>
      </c>
      <c r="AY161" s="16" t="s">
        <v>135</v>
      </c>
      <c r="BE161" s="234">
        <f>IF(N161="základní",J161,0)</f>
        <v>0</v>
      </c>
      <c r="BF161" s="234">
        <f>IF(N161="snížená",J161,0)</f>
        <v>0</v>
      </c>
      <c r="BG161" s="234">
        <f>IF(N161="zákl. přenesená",J161,0)</f>
        <v>0</v>
      </c>
      <c r="BH161" s="234">
        <f>IF(N161="sníž. přenesená",J161,0)</f>
        <v>0</v>
      </c>
      <c r="BI161" s="234">
        <f>IF(N161="nulová",J161,0)</f>
        <v>0</v>
      </c>
      <c r="BJ161" s="16" t="s">
        <v>86</v>
      </c>
      <c r="BK161" s="234">
        <f>ROUND(I161*H161,2)</f>
        <v>0</v>
      </c>
      <c r="BL161" s="16" t="s">
        <v>142</v>
      </c>
      <c r="BM161" s="233" t="s">
        <v>206</v>
      </c>
    </row>
    <row r="162" s="11" customFormat="1" ht="22.8" customHeight="1">
      <c r="B162" s="206"/>
      <c r="C162" s="207"/>
      <c r="D162" s="208" t="s">
        <v>77</v>
      </c>
      <c r="E162" s="220" t="s">
        <v>142</v>
      </c>
      <c r="F162" s="220" t="s">
        <v>207</v>
      </c>
      <c r="G162" s="207"/>
      <c r="H162" s="207"/>
      <c r="I162" s="210"/>
      <c r="J162" s="221">
        <f>BK162</f>
        <v>0</v>
      </c>
      <c r="K162" s="207"/>
      <c r="L162" s="212"/>
      <c r="M162" s="213"/>
      <c r="N162" s="214"/>
      <c r="O162" s="214"/>
      <c r="P162" s="215">
        <f>SUM(P163:P165)</f>
        <v>0</v>
      </c>
      <c r="Q162" s="214"/>
      <c r="R162" s="215">
        <f>SUM(R163:R165)</f>
        <v>0</v>
      </c>
      <c r="S162" s="214"/>
      <c r="T162" s="216">
        <f>SUM(T163:T165)</f>
        <v>0</v>
      </c>
      <c r="AR162" s="217" t="s">
        <v>86</v>
      </c>
      <c r="AT162" s="218" t="s">
        <v>77</v>
      </c>
      <c r="AU162" s="218" t="s">
        <v>86</v>
      </c>
      <c r="AY162" s="217" t="s">
        <v>135</v>
      </c>
      <c r="BK162" s="219">
        <f>SUM(BK163:BK165)</f>
        <v>0</v>
      </c>
    </row>
    <row r="163" s="1" customFormat="1" ht="16.5" customHeight="1">
      <c r="B163" s="37"/>
      <c r="C163" s="222" t="s">
        <v>8</v>
      </c>
      <c r="D163" s="222" t="s">
        <v>137</v>
      </c>
      <c r="E163" s="223" t="s">
        <v>208</v>
      </c>
      <c r="F163" s="224" t="s">
        <v>209</v>
      </c>
      <c r="G163" s="225" t="s">
        <v>140</v>
      </c>
      <c r="H163" s="226">
        <v>2.3999999999999999</v>
      </c>
      <c r="I163" s="227"/>
      <c r="J163" s="228">
        <f>ROUND(I163*H163,2)</f>
        <v>0</v>
      </c>
      <c r="K163" s="224" t="s">
        <v>141</v>
      </c>
      <c r="L163" s="42"/>
      <c r="M163" s="229" t="s">
        <v>1</v>
      </c>
      <c r="N163" s="230" t="s">
        <v>43</v>
      </c>
      <c r="O163" s="85"/>
      <c r="P163" s="231">
        <f>O163*H163</f>
        <v>0</v>
      </c>
      <c r="Q163" s="231">
        <v>0</v>
      </c>
      <c r="R163" s="231">
        <f>Q163*H163</f>
        <v>0</v>
      </c>
      <c r="S163" s="231">
        <v>0</v>
      </c>
      <c r="T163" s="232">
        <f>S163*H163</f>
        <v>0</v>
      </c>
      <c r="AR163" s="233" t="s">
        <v>142</v>
      </c>
      <c r="AT163" s="233" t="s">
        <v>137</v>
      </c>
      <c r="AU163" s="233" t="s">
        <v>88</v>
      </c>
      <c r="AY163" s="16" t="s">
        <v>135</v>
      </c>
      <c r="BE163" s="234">
        <f>IF(N163="základní",J163,0)</f>
        <v>0</v>
      </c>
      <c r="BF163" s="234">
        <f>IF(N163="snížená",J163,0)</f>
        <v>0</v>
      </c>
      <c r="BG163" s="234">
        <f>IF(N163="zákl. přenesená",J163,0)</f>
        <v>0</v>
      </c>
      <c r="BH163" s="234">
        <f>IF(N163="sníž. přenesená",J163,0)</f>
        <v>0</v>
      </c>
      <c r="BI163" s="234">
        <f>IF(N163="nulová",J163,0)</f>
        <v>0</v>
      </c>
      <c r="BJ163" s="16" t="s">
        <v>86</v>
      </c>
      <c r="BK163" s="234">
        <f>ROUND(I163*H163,2)</f>
        <v>0</v>
      </c>
      <c r="BL163" s="16" t="s">
        <v>142</v>
      </c>
      <c r="BM163" s="233" t="s">
        <v>210</v>
      </c>
    </row>
    <row r="164" s="13" customFormat="1">
      <c r="B164" s="246"/>
      <c r="C164" s="247"/>
      <c r="D164" s="237" t="s">
        <v>144</v>
      </c>
      <c r="E164" s="248" t="s">
        <v>1</v>
      </c>
      <c r="F164" s="249" t="s">
        <v>211</v>
      </c>
      <c r="G164" s="247"/>
      <c r="H164" s="250">
        <v>2.3999999999999999</v>
      </c>
      <c r="I164" s="251"/>
      <c r="J164" s="247"/>
      <c r="K164" s="247"/>
      <c r="L164" s="252"/>
      <c r="M164" s="253"/>
      <c r="N164" s="254"/>
      <c r="O164" s="254"/>
      <c r="P164" s="254"/>
      <c r="Q164" s="254"/>
      <c r="R164" s="254"/>
      <c r="S164" s="254"/>
      <c r="T164" s="255"/>
      <c r="AT164" s="256" t="s">
        <v>144</v>
      </c>
      <c r="AU164" s="256" t="s">
        <v>88</v>
      </c>
      <c r="AV164" s="13" t="s">
        <v>88</v>
      </c>
      <c r="AW164" s="13" t="s">
        <v>32</v>
      </c>
      <c r="AX164" s="13" t="s">
        <v>78</v>
      </c>
      <c r="AY164" s="256" t="s">
        <v>135</v>
      </c>
    </row>
    <row r="165" s="14" customFormat="1">
      <c r="B165" s="257"/>
      <c r="C165" s="258"/>
      <c r="D165" s="237" t="s">
        <v>144</v>
      </c>
      <c r="E165" s="259" t="s">
        <v>1</v>
      </c>
      <c r="F165" s="260" t="s">
        <v>147</v>
      </c>
      <c r="G165" s="258"/>
      <c r="H165" s="261">
        <v>2.3999999999999999</v>
      </c>
      <c r="I165" s="262"/>
      <c r="J165" s="258"/>
      <c r="K165" s="258"/>
      <c r="L165" s="263"/>
      <c r="M165" s="264"/>
      <c r="N165" s="265"/>
      <c r="O165" s="265"/>
      <c r="P165" s="265"/>
      <c r="Q165" s="265"/>
      <c r="R165" s="265"/>
      <c r="S165" s="265"/>
      <c r="T165" s="266"/>
      <c r="AT165" s="267" t="s">
        <v>144</v>
      </c>
      <c r="AU165" s="267" t="s">
        <v>88</v>
      </c>
      <c r="AV165" s="14" t="s">
        <v>142</v>
      </c>
      <c r="AW165" s="14" t="s">
        <v>32</v>
      </c>
      <c r="AX165" s="14" t="s">
        <v>86</v>
      </c>
      <c r="AY165" s="267" t="s">
        <v>135</v>
      </c>
    </row>
    <row r="166" s="11" customFormat="1" ht="22.8" customHeight="1">
      <c r="B166" s="206"/>
      <c r="C166" s="207"/>
      <c r="D166" s="208" t="s">
        <v>77</v>
      </c>
      <c r="E166" s="220" t="s">
        <v>162</v>
      </c>
      <c r="F166" s="220" t="s">
        <v>212</v>
      </c>
      <c r="G166" s="207"/>
      <c r="H166" s="207"/>
      <c r="I166" s="210"/>
      <c r="J166" s="221">
        <f>BK166</f>
        <v>0</v>
      </c>
      <c r="K166" s="207"/>
      <c r="L166" s="212"/>
      <c r="M166" s="213"/>
      <c r="N166" s="214"/>
      <c r="O166" s="214"/>
      <c r="P166" s="215">
        <f>SUM(P167:P179)</f>
        <v>0</v>
      </c>
      <c r="Q166" s="214"/>
      <c r="R166" s="215">
        <f>SUM(R167:R179)</f>
        <v>8.6713164799999998</v>
      </c>
      <c r="S166" s="214"/>
      <c r="T166" s="216">
        <f>SUM(T167:T179)</f>
        <v>0</v>
      </c>
      <c r="AR166" s="217" t="s">
        <v>86</v>
      </c>
      <c r="AT166" s="218" t="s">
        <v>77</v>
      </c>
      <c r="AU166" s="218" t="s">
        <v>86</v>
      </c>
      <c r="AY166" s="217" t="s">
        <v>135</v>
      </c>
      <c r="BK166" s="219">
        <f>SUM(BK167:BK179)</f>
        <v>0</v>
      </c>
    </row>
    <row r="167" s="1" customFormat="1" ht="16.5" customHeight="1">
      <c r="B167" s="37"/>
      <c r="C167" s="222" t="s">
        <v>213</v>
      </c>
      <c r="D167" s="222" t="s">
        <v>137</v>
      </c>
      <c r="E167" s="223" t="s">
        <v>214</v>
      </c>
      <c r="F167" s="224" t="s">
        <v>215</v>
      </c>
      <c r="G167" s="225" t="s">
        <v>185</v>
      </c>
      <c r="H167" s="226">
        <v>76</v>
      </c>
      <c r="I167" s="227"/>
      <c r="J167" s="228">
        <f>ROUND(I167*H167,2)</f>
        <v>0</v>
      </c>
      <c r="K167" s="224" t="s">
        <v>141</v>
      </c>
      <c r="L167" s="42"/>
      <c r="M167" s="229" t="s">
        <v>1</v>
      </c>
      <c r="N167" s="230" t="s">
        <v>43</v>
      </c>
      <c r="O167" s="85"/>
      <c r="P167" s="231">
        <f>O167*H167</f>
        <v>0</v>
      </c>
      <c r="Q167" s="231">
        <v>0.0064999999999999997</v>
      </c>
      <c r="R167" s="231">
        <f>Q167*H167</f>
        <v>0.49399999999999999</v>
      </c>
      <c r="S167" s="231">
        <v>0</v>
      </c>
      <c r="T167" s="232">
        <f>S167*H167</f>
        <v>0</v>
      </c>
      <c r="AR167" s="233" t="s">
        <v>142</v>
      </c>
      <c r="AT167" s="233" t="s">
        <v>137</v>
      </c>
      <c r="AU167" s="233" t="s">
        <v>88</v>
      </c>
      <c r="AY167" s="16" t="s">
        <v>135</v>
      </c>
      <c r="BE167" s="234">
        <f>IF(N167="základní",J167,0)</f>
        <v>0</v>
      </c>
      <c r="BF167" s="234">
        <f>IF(N167="snížená",J167,0)</f>
        <v>0</v>
      </c>
      <c r="BG167" s="234">
        <f>IF(N167="zákl. přenesená",J167,0)</f>
        <v>0</v>
      </c>
      <c r="BH167" s="234">
        <f>IF(N167="sníž. přenesená",J167,0)</f>
        <v>0</v>
      </c>
      <c r="BI167" s="234">
        <f>IF(N167="nulová",J167,0)</f>
        <v>0</v>
      </c>
      <c r="BJ167" s="16" t="s">
        <v>86</v>
      </c>
      <c r="BK167" s="234">
        <f>ROUND(I167*H167,2)</f>
        <v>0</v>
      </c>
      <c r="BL167" s="16" t="s">
        <v>142</v>
      </c>
      <c r="BM167" s="233" t="s">
        <v>216</v>
      </c>
    </row>
    <row r="168" s="1" customFormat="1" ht="24" customHeight="1">
      <c r="B168" s="37"/>
      <c r="C168" s="222" t="s">
        <v>217</v>
      </c>
      <c r="D168" s="222" t="s">
        <v>137</v>
      </c>
      <c r="E168" s="223" t="s">
        <v>218</v>
      </c>
      <c r="F168" s="224" t="s">
        <v>219</v>
      </c>
      <c r="G168" s="225" t="s">
        <v>185</v>
      </c>
      <c r="H168" s="226">
        <v>66</v>
      </c>
      <c r="I168" s="227"/>
      <c r="J168" s="228">
        <f>ROUND(I168*H168,2)</f>
        <v>0</v>
      </c>
      <c r="K168" s="224" t="s">
        <v>141</v>
      </c>
      <c r="L168" s="42"/>
      <c r="M168" s="229" t="s">
        <v>1</v>
      </c>
      <c r="N168" s="230" t="s">
        <v>43</v>
      </c>
      <c r="O168" s="85"/>
      <c r="P168" s="231">
        <f>O168*H168</f>
        <v>0</v>
      </c>
      <c r="Q168" s="231">
        <v>0.0043800000000000002</v>
      </c>
      <c r="R168" s="231">
        <f>Q168*H168</f>
        <v>0.28908</v>
      </c>
      <c r="S168" s="231">
        <v>0</v>
      </c>
      <c r="T168" s="232">
        <f>S168*H168</f>
        <v>0</v>
      </c>
      <c r="AR168" s="233" t="s">
        <v>142</v>
      </c>
      <c r="AT168" s="233" t="s">
        <v>137</v>
      </c>
      <c r="AU168" s="233" t="s">
        <v>88</v>
      </c>
      <c r="AY168" s="16" t="s">
        <v>135</v>
      </c>
      <c r="BE168" s="234">
        <f>IF(N168="základní",J168,0)</f>
        <v>0</v>
      </c>
      <c r="BF168" s="234">
        <f>IF(N168="snížená",J168,0)</f>
        <v>0</v>
      </c>
      <c r="BG168" s="234">
        <f>IF(N168="zákl. přenesená",J168,0)</f>
        <v>0</v>
      </c>
      <c r="BH168" s="234">
        <f>IF(N168="sníž. přenesená",J168,0)</f>
        <v>0</v>
      </c>
      <c r="BI168" s="234">
        <f>IF(N168="nulová",J168,0)</f>
        <v>0</v>
      </c>
      <c r="BJ168" s="16" t="s">
        <v>86</v>
      </c>
      <c r="BK168" s="234">
        <f>ROUND(I168*H168,2)</f>
        <v>0</v>
      </c>
      <c r="BL168" s="16" t="s">
        <v>142</v>
      </c>
      <c r="BM168" s="233" t="s">
        <v>220</v>
      </c>
    </row>
    <row r="169" s="1" customFormat="1" ht="24" customHeight="1">
      <c r="B169" s="37"/>
      <c r="C169" s="222" t="s">
        <v>221</v>
      </c>
      <c r="D169" s="222" t="s">
        <v>137</v>
      </c>
      <c r="E169" s="223" t="s">
        <v>222</v>
      </c>
      <c r="F169" s="224" t="s">
        <v>223</v>
      </c>
      <c r="G169" s="225" t="s">
        <v>185</v>
      </c>
      <c r="H169" s="226">
        <v>66</v>
      </c>
      <c r="I169" s="227"/>
      <c r="J169" s="228">
        <f>ROUND(I169*H169,2)</f>
        <v>0</v>
      </c>
      <c r="K169" s="224" t="s">
        <v>141</v>
      </c>
      <c r="L169" s="42"/>
      <c r="M169" s="229" t="s">
        <v>1</v>
      </c>
      <c r="N169" s="230" t="s">
        <v>43</v>
      </c>
      <c r="O169" s="85"/>
      <c r="P169" s="231">
        <f>O169*H169</f>
        <v>0</v>
      </c>
      <c r="Q169" s="231">
        <v>0.0030000000000000001</v>
      </c>
      <c r="R169" s="231">
        <f>Q169*H169</f>
        <v>0.19800000000000001</v>
      </c>
      <c r="S169" s="231">
        <v>0</v>
      </c>
      <c r="T169" s="232">
        <f>S169*H169</f>
        <v>0</v>
      </c>
      <c r="AR169" s="233" t="s">
        <v>142</v>
      </c>
      <c r="AT169" s="233" t="s">
        <v>137</v>
      </c>
      <c r="AU169" s="233" t="s">
        <v>88</v>
      </c>
      <c r="AY169" s="16" t="s">
        <v>135</v>
      </c>
      <c r="BE169" s="234">
        <f>IF(N169="základní",J169,0)</f>
        <v>0</v>
      </c>
      <c r="BF169" s="234">
        <f>IF(N169="snížená",J169,0)</f>
        <v>0</v>
      </c>
      <c r="BG169" s="234">
        <f>IF(N169="zákl. přenesená",J169,0)</f>
        <v>0</v>
      </c>
      <c r="BH169" s="234">
        <f>IF(N169="sníž. přenesená",J169,0)</f>
        <v>0</v>
      </c>
      <c r="BI169" s="234">
        <f>IF(N169="nulová",J169,0)</f>
        <v>0</v>
      </c>
      <c r="BJ169" s="16" t="s">
        <v>86</v>
      </c>
      <c r="BK169" s="234">
        <f>ROUND(I169*H169,2)</f>
        <v>0</v>
      </c>
      <c r="BL169" s="16" t="s">
        <v>142</v>
      </c>
      <c r="BM169" s="233" t="s">
        <v>224</v>
      </c>
    </row>
    <row r="170" s="1" customFormat="1" ht="24" customHeight="1">
      <c r="B170" s="37"/>
      <c r="C170" s="222" t="s">
        <v>225</v>
      </c>
      <c r="D170" s="222" t="s">
        <v>137</v>
      </c>
      <c r="E170" s="223" t="s">
        <v>226</v>
      </c>
      <c r="F170" s="224" t="s">
        <v>227</v>
      </c>
      <c r="G170" s="225" t="s">
        <v>185</v>
      </c>
      <c r="H170" s="226">
        <v>76</v>
      </c>
      <c r="I170" s="227"/>
      <c r="J170" s="228">
        <f>ROUND(I170*H170,2)</f>
        <v>0</v>
      </c>
      <c r="K170" s="224" t="s">
        <v>141</v>
      </c>
      <c r="L170" s="42"/>
      <c r="M170" s="229" t="s">
        <v>1</v>
      </c>
      <c r="N170" s="230" t="s">
        <v>43</v>
      </c>
      <c r="O170" s="85"/>
      <c r="P170" s="231">
        <f>O170*H170</f>
        <v>0</v>
      </c>
      <c r="Q170" s="231">
        <v>0.018380000000000001</v>
      </c>
      <c r="R170" s="231">
        <f>Q170*H170</f>
        <v>1.3968800000000001</v>
      </c>
      <c r="S170" s="231">
        <v>0</v>
      </c>
      <c r="T170" s="232">
        <f>S170*H170</f>
        <v>0</v>
      </c>
      <c r="AR170" s="233" t="s">
        <v>142</v>
      </c>
      <c r="AT170" s="233" t="s">
        <v>137</v>
      </c>
      <c r="AU170" s="233" t="s">
        <v>88</v>
      </c>
      <c r="AY170" s="16" t="s">
        <v>135</v>
      </c>
      <c r="BE170" s="234">
        <f>IF(N170="základní",J170,0)</f>
        <v>0</v>
      </c>
      <c r="BF170" s="234">
        <f>IF(N170="snížená",J170,0)</f>
        <v>0</v>
      </c>
      <c r="BG170" s="234">
        <f>IF(N170="zákl. přenesená",J170,0)</f>
        <v>0</v>
      </c>
      <c r="BH170" s="234">
        <f>IF(N170="sníž. přenesená",J170,0)</f>
        <v>0</v>
      </c>
      <c r="BI170" s="234">
        <f>IF(N170="nulová",J170,0)</f>
        <v>0</v>
      </c>
      <c r="BJ170" s="16" t="s">
        <v>86</v>
      </c>
      <c r="BK170" s="234">
        <f>ROUND(I170*H170,2)</f>
        <v>0</v>
      </c>
      <c r="BL170" s="16" t="s">
        <v>142</v>
      </c>
      <c r="BM170" s="233" t="s">
        <v>228</v>
      </c>
    </row>
    <row r="171" s="1" customFormat="1" ht="24" customHeight="1">
      <c r="B171" s="37"/>
      <c r="C171" s="222" t="s">
        <v>229</v>
      </c>
      <c r="D171" s="222" t="s">
        <v>137</v>
      </c>
      <c r="E171" s="223" t="s">
        <v>230</v>
      </c>
      <c r="F171" s="224" t="s">
        <v>231</v>
      </c>
      <c r="G171" s="225" t="s">
        <v>232</v>
      </c>
      <c r="H171" s="226">
        <v>8</v>
      </c>
      <c r="I171" s="227"/>
      <c r="J171" s="228">
        <f>ROUND(I171*H171,2)</f>
        <v>0</v>
      </c>
      <c r="K171" s="224" t="s">
        <v>141</v>
      </c>
      <c r="L171" s="42"/>
      <c r="M171" s="229" t="s">
        <v>1</v>
      </c>
      <c r="N171" s="230" t="s">
        <v>43</v>
      </c>
      <c r="O171" s="85"/>
      <c r="P171" s="231">
        <f>O171*H171</f>
        <v>0</v>
      </c>
      <c r="Q171" s="231">
        <v>0.0015</v>
      </c>
      <c r="R171" s="231">
        <f>Q171*H171</f>
        <v>0.012</v>
      </c>
      <c r="S171" s="231">
        <v>0</v>
      </c>
      <c r="T171" s="232">
        <f>S171*H171</f>
        <v>0</v>
      </c>
      <c r="AR171" s="233" t="s">
        <v>142</v>
      </c>
      <c r="AT171" s="233" t="s">
        <v>137</v>
      </c>
      <c r="AU171" s="233" t="s">
        <v>88</v>
      </c>
      <c r="AY171" s="16" t="s">
        <v>135</v>
      </c>
      <c r="BE171" s="234">
        <f>IF(N171="základní",J171,0)</f>
        <v>0</v>
      </c>
      <c r="BF171" s="234">
        <f>IF(N171="snížená",J171,0)</f>
        <v>0</v>
      </c>
      <c r="BG171" s="234">
        <f>IF(N171="zákl. přenesená",J171,0)</f>
        <v>0</v>
      </c>
      <c r="BH171" s="234">
        <f>IF(N171="sníž. přenesená",J171,0)</f>
        <v>0</v>
      </c>
      <c r="BI171" s="234">
        <f>IF(N171="nulová",J171,0)</f>
        <v>0</v>
      </c>
      <c r="BJ171" s="16" t="s">
        <v>86</v>
      </c>
      <c r="BK171" s="234">
        <f>ROUND(I171*H171,2)</f>
        <v>0</v>
      </c>
      <c r="BL171" s="16" t="s">
        <v>142</v>
      </c>
      <c r="BM171" s="233" t="s">
        <v>233</v>
      </c>
    </row>
    <row r="172" s="12" customFormat="1">
      <c r="B172" s="235"/>
      <c r="C172" s="236"/>
      <c r="D172" s="237" t="s">
        <v>144</v>
      </c>
      <c r="E172" s="238" t="s">
        <v>1</v>
      </c>
      <c r="F172" s="239" t="s">
        <v>234</v>
      </c>
      <c r="G172" s="236"/>
      <c r="H172" s="238" t="s">
        <v>1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AT172" s="245" t="s">
        <v>144</v>
      </c>
      <c r="AU172" s="245" t="s">
        <v>88</v>
      </c>
      <c r="AV172" s="12" t="s">
        <v>86</v>
      </c>
      <c r="AW172" s="12" t="s">
        <v>32</v>
      </c>
      <c r="AX172" s="12" t="s">
        <v>78</v>
      </c>
      <c r="AY172" s="245" t="s">
        <v>135</v>
      </c>
    </row>
    <row r="173" s="13" customFormat="1">
      <c r="B173" s="246"/>
      <c r="C173" s="247"/>
      <c r="D173" s="237" t="s">
        <v>144</v>
      </c>
      <c r="E173" s="248" t="s">
        <v>1</v>
      </c>
      <c r="F173" s="249" t="s">
        <v>171</v>
      </c>
      <c r="G173" s="247"/>
      <c r="H173" s="250">
        <v>8</v>
      </c>
      <c r="I173" s="251"/>
      <c r="J173" s="247"/>
      <c r="K173" s="247"/>
      <c r="L173" s="252"/>
      <c r="M173" s="253"/>
      <c r="N173" s="254"/>
      <c r="O173" s="254"/>
      <c r="P173" s="254"/>
      <c r="Q173" s="254"/>
      <c r="R173" s="254"/>
      <c r="S173" s="254"/>
      <c r="T173" s="255"/>
      <c r="AT173" s="256" t="s">
        <v>144</v>
      </c>
      <c r="AU173" s="256" t="s">
        <v>88</v>
      </c>
      <c r="AV173" s="13" t="s">
        <v>88</v>
      </c>
      <c r="AW173" s="13" t="s">
        <v>32</v>
      </c>
      <c r="AX173" s="13" t="s">
        <v>78</v>
      </c>
      <c r="AY173" s="256" t="s">
        <v>135</v>
      </c>
    </row>
    <row r="174" s="14" customFormat="1">
      <c r="B174" s="257"/>
      <c r="C174" s="258"/>
      <c r="D174" s="237" t="s">
        <v>144</v>
      </c>
      <c r="E174" s="259" t="s">
        <v>1</v>
      </c>
      <c r="F174" s="260" t="s">
        <v>147</v>
      </c>
      <c r="G174" s="258"/>
      <c r="H174" s="261">
        <v>8</v>
      </c>
      <c r="I174" s="262"/>
      <c r="J174" s="258"/>
      <c r="K174" s="258"/>
      <c r="L174" s="263"/>
      <c r="M174" s="264"/>
      <c r="N174" s="265"/>
      <c r="O174" s="265"/>
      <c r="P174" s="265"/>
      <c r="Q174" s="265"/>
      <c r="R174" s="265"/>
      <c r="S174" s="265"/>
      <c r="T174" s="266"/>
      <c r="AT174" s="267" t="s">
        <v>144</v>
      </c>
      <c r="AU174" s="267" t="s">
        <v>88</v>
      </c>
      <c r="AV174" s="14" t="s">
        <v>142</v>
      </c>
      <c r="AW174" s="14" t="s">
        <v>32</v>
      </c>
      <c r="AX174" s="14" t="s">
        <v>86</v>
      </c>
      <c r="AY174" s="267" t="s">
        <v>135</v>
      </c>
    </row>
    <row r="175" s="1" customFormat="1" ht="24" customHeight="1">
      <c r="B175" s="37"/>
      <c r="C175" s="222" t="s">
        <v>7</v>
      </c>
      <c r="D175" s="222" t="s">
        <v>137</v>
      </c>
      <c r="E175" s="223" t="s">
        <v>235</v>
      </c>
      <c r="F175" s="224" t="s">
        <v>236</v>
      </c>
      <c r="G175" s="225" t="s">
        <v>140</v>
      </c>
      <c r="H175" s="226">
        <v>2.3999999999999999</v>
      </c>
      <c r="I175" s="227"/>
      <c r="J175" s="228">
        <f>ROUND(I175*H175,2)</f>
        <v>0</v>
      </c>
      <c r="K175" s="224" t="s">
        <v>141</v>
      </c>
      <c r="L175" s="42"/>
      <c r="M175" s="229" t="s">
        <v>1</v>
      </c>
      <c r="N175" s="230" t="s">
        <v>43</v>
      </c>
      <c r="O175" s="85"/>
      <c r="P175" s="231">
        <f>O175*H175</f>
        <v>0</v>
      </c>
      <c r="Q175" s="231">
        <v>2.45329</v>
      </c>
      <c r="R175" s="231">
        <f>Q175*H175</f>
        <v>5.8878959999999996</v>
      </c>
      <c r="S175" s="231">
        <v>0</v>
      </c>
      <c r="T175" s="232">
        <f>S175*H175</f>
        <v>0</v>
      </c>
      <c r="AR175" s="233" t="s">
        <v>142</v>
      </c>
      <c r="AT175" s="233" t="s">
        <v>137</v>
      </c>
      <c r="AU175" s="233" t="s">
        <v>88</v>
      </c>
      <c r="AY175" s="16" t="s">
        <v>135</v>
      </c>
      <c r="BE175" s="234">
        <f>IF(N175="základní",J175,0)</f>
        <v>0</v>
      </c>
      <c r="BF175" s="234">
        <f>IF(N175="snížená",J175,0)</f>
        <v>0</v>
      </c>
      <c r="BG175" s="234">
        <f>IF(N175="zákl. přenesená",J175,0)</f>
        <v>0</v>
      </c>
      <c r="BH175" s="234">
        <f>IF(N175="sníž. přenesená",J175,0)</f>
        <v>0</v>
      </c>
      <c r="BI175" s="234">
        <f>IF(N175="nulová",J175,0)</f>
        <v>0</v>
      </c>
      <c r="BJ175" s="16" t="s">
        <v>86</v>
      </c>
      <c r="BK175" s="234">
        <f>ROUND(I175*H175,2)</f>
        <v>0</v>
      </c>
      <c r="BL175" s="16" t="s">
        <v>142</v>
      </c>
      <c r="BM175" s="233" t="s">
        <v>237</v>
      </c>
    </row>
    <row r="176" s="1" customFormat="1" ht="24" customHeight="1">
      <c r="B176" s="37"/>
      <c r="C176" s="222" t="s">
        <v>238</v>
      </c>
      <c r="D176" s="222" t="s">
        <v>137</v>
      </c>
      <c r="E176" s="223" t="s">
        <v>239</v>
      </c>
      <c r="F176" s="224" t="s">
        <v>240</v>
      </c>
      <c r="G176" s="225" t="s">
        <v>140</v>
      </c>
      <c r="H176" s="226">
        <v>2.3999999999999999</v>
      </c>
      <c r="I176" s="227"/>
      <c r="J176" s="228">
        <f>ROUND(I176*H176,2)</f>
        <v>0</v>
      </c>
      <c r="K176" s="224" t="s">
        <v>141</v>
      </c>
      <c r="L176" s="42"/>
      <c r="M176" s="229" t="s">
        <v>1</v>
      </c>
      <c r="N176" s="230" t="s">
        <v>43</v>
      </c>
      <c r="O176" s="85"/>
      <c r="P176" s="231">
        <f>O176*H176</f>
        <v>0</v>
      </c>
      <c r="Q176" s="231">
        <v>0</v>
      </c>
      <c r="R176" s="231">
        <f>Q176*H176</f>
        <v>0</v>
      </c>
      <c r="S176" s="231">
        <v>0</v>
      </c>
      <c r="T176" s="232">
        <f>S176*H176</f>
        <v>0</v>
      </c>
      <c r="AR176" s="233" t="s">
        <v>142</v>
      </c>
      <c r="AT176" s="233" t="s">
        <v>137</v>
      </c>
      <c r="AU176" s="233" t="s">
        <v>88</v>
      </c>
      <c r="AY176" s="16" t="s">
        <v>135</v>
      </c>
      <c r="BE176" s="234">
        <f>IF(N176="základní",J176,0)</f>
        <v>0</v>
      </c>
      <c r="BF176" s="234">
        <f>IF(N176="snížená",J176,0)</f>
        <v>0</v>
      </c>
      <c r="BG176" s="234">
        <f>IF(N176="zákl. přenesená",J176,0)</f>
        <v>0</v>
      </c>
      <c r="BH176" s="234">
        <f>IF(N176="sníž. přenesená",J176,0)</f>
        <v>0</v>
      </c>
      <c r="BI176" s="234">
        <f>IF(N176="nulová",J176,0)</f>
        <v>0</v>
      </c>
      <c r="BJ176" s="16" t="s">
        <v>86</v>
      </c>
      <c r="BK176" s="234">
        <f>ROUND(I176*H176,2)</f>
        <v>0</v>
      </c>
      <c r="BL176" s="16" t="s">
        <v>142</v>
      </c>
      <c r="BM176" s="233" t="s">
        <v>241</v>
      </c>
    </row>
    <row r="177" s="1" customFormat="1" ht="16.5" customHeight="1">
      <c r="B177" s="37"/>
      <c r="C177" s="222" t="s">
        <v>242</v>
      </c>
      <c r="D177" s="222" t="s">
        <v>137</v>
      </c>
      <c r="E177" s="223" t="s">
        <v>243</v>
      </c>
      <c r="F177" s="224" t="s">
        <v>244</v>
      </c>
      <c r="G177" s="225" t="s">
        <v>175</v>
      </c>
      <c r="H177" s="226">
        <v>0.22400000000000001</v>
      </c>
      <c r="I177" s="227"/>
      <c r="J177" s="228">
        <f>ROUND(I177*H177,2)</f>
        <v>0</v>
      </c>
      <c r="K177" s="224" t="s">
        <v>141</v>
      </c>
      <c r="L177" s="42"/>
      <c r="M177" s="229" t="s">
        <v>1</v>
      </c>
      <c r="N177" s="230" t="s">
        <v>43</v>
      </c>
      <c r="O177" s="85"/>
      <c r="P177" s="231">
        <f>O177*H177</f>
        <v>0</v>
      </c>
      <c r="Q177" s="231">
        <v>1.06277</v>
      </c>
      <c r="R177" s="231">
        <f>Q177*H177</f>
        <v>0.23806047999999999</v>
      </c>
      <c r="S177" s="231">
        <v>0</v>
      </c>
      <c r="T177" s="232">
        <f>S177*H177</f>
        <v>0</v>
      </c>
      <c r="AR177" s="233" t="s">
        <v>142</v>
      </c>
      <c r="AT177" s="233" t="s">
        <v>137</v>
      </c>
      <c r="AU177" s="233" t="s">
        <v>88</v>
      </c>
      <c r="AY177" s="16" t="s">
        <v>135</v>
      </c>
      <c r="BE177" s="234">
        <f>IF(N177="základní",J177,0)</f>
        <v>0</v>
      </c>
      <c r="BF177" s="234">
        <f>IF(N177="snížená",J177,0)</f>
        <v>0</v>
      </c>
      <c r="BG177" s="234">
        <f>IF(N177="zákl. přenesená",J177,0)</f>
        <v>0</v>
      </c>
      <c r="BH177" s="234">
        <f>IF(N177="sníž. přenesená",J177,0)</f>
        <v>0</v>
      </c>
      <c r="BI177" s="234">
        <f>IF(N177="nulová",J177,0)</f>
        <v>0</v>
      </c>
      <c r="BJ177" s="16" t="s">
        <v>86</v>
      </c>
      <c r="BK177" s="234">
        <f>ROUND(I177*H177,2)</f>
        <v>0</v>
      </c>
      <c r="BL177" s="16" t="s">
        <v>142</v>
      </c>
      <c r="BM177" s="233" t="s">
        <v>245</v>
      </c>
    </row>
    <row r="178" s="1" customFormat="1" ht="24" customHeight="1">
      <c r="B178" s="37"/>
      <c r="C178" s="222" t="s">
        <v>246</v>
      </c>
      <c r="D178" s="222" t="s">
        <v>137</v>
      </c>
      <c r="E178" s="223" t="s">
        <v>247</v>
      </c>
      <c r="F178" s="224" t="s">
        <v>248</v>
      </c>
      <c r="G178" s="225" t="s">
        <v>201</v>
      </c>
      <c r="H178" s="226">
        <v>6</v>
      </c>
      <c r="I178" s="227"/>
      <c r="J178" s="228">
        <f>ROUND(I178*H178,2)</f>
        <v>0</v>
      </c>
      <c r="K178" s="224" t="s">
        <v>141</v>
      </c>
      <c r="L178" s="42"/>
      <c r="M178" s="229" t="s">
        <v>1</v>
      </c>
      <c r="N178" s="230" t="s">
        <v>43</v>
      </c>
      <c r="O178" s="85"/>
      <c r="P178" s="231">
        <f>O178*H178</f>
        <v>0</v>
      </c>
      <c r="Q178" s="231">
        <v>0.00048000000000000001</v>
      </c>
      <c r="R178" s="231">
        <f>Q178*H178</f>
        <v>0.0028800000000000002</v>
      </c>
      <c r="S178" s="231">
        <v>0</v>
      </c>
      <c r="T178" s="232">
        <f>S178*H178</f>
        <v>0</v>
      </c>
      <c r="AR178" s="233" t="s">
        <v>142</v>
      </c>
      <c r="AT178" s="233" t="s">
        <v>137</v>
      </c>
      <c r="AU178" s="233" t="s">
        <v>88</v>
      </c>
      <c r="AY178" s="16" t="s">
        <v>135</v>
      </c>
      <c r="BE178" s="234">
        <f>IF(N178="základní",J178,0)</f>
        <v>0</v>
      </c>
      <c r="BF178" s="234">
        <f>IF(N178="snížená",J178,0)</f>
        <v>0</v>
      </c>
      <c r="BG178" s="234">
        <f>IF(N178="zákl. přenesená",J178,0)</f>
        <v>0</v>
      </c>
      <c r="BH178" s="234">
        <f>IF(N178="sníž. přenesená",J178,0)</f>
        <v>0</v>
      </c>
      <c r="BI178" s="234">
        <f>IF(N178="nulová",J178,0)</f>
        <v>0</v>
      </c>
      <c r="BJ178" s="16" t="s">
        <v>86</v>
      </c>
      <c r="BK178" s="234">
        <f>ROUND(I178*H178,2)</f>
        <v>0</v>
      </c>
      <c r="BL178" s="16" t="s">
        <v>142</v>
      </c>
      <c r="BM178" s="233" t="s">
        <v>249</v>
      </c>
    </row>
    <row r="179" s="1" customFormat="1" ht="16.5" customHeight="1">
      <c r="B179" s="37"/>
      <c r="C179" s="268" t="s">
        <v>250</v>
      </c>
      <c r="D179" s="268" t="s">
        <v>172</v>
      </c>
      <c r="E179" s="269" t="s">
        <v>251</v>
      </c>
      <c r="F179" s="270" t="s">
        <v>252</v>
      </c>
      <c r="G179" s="271" t="s">
        <v>201</v>
      </c>
      <c r="H179" s="272">
        <v>6</v>
      </c>
      <c r="I179" s="273"/>
      <c r="J179" s="274">
        <f>ROUND(I179*H179,2)</f>
        <v>0</v>
      </c>
      <c r="K179" s="270" t="s">
        <v>141</v>
      </c>
      <c r="L179" s="275"/>
      <c r="M179" s="276" t="s">
        <v>1</v>
      </c>
      <c r="N179" s="277" t="s">
        <v>43</v>
      </c>
      <c r="O179" s="85"/>
      <c r="P179" s="231">
        <f>O179*H179</f>
        <v>0</v>
      </c>
      <c r="Q179" s="231">
        <v>0.025420000000000002</v>
      </c>
      <c r="R179" s="231">
        <f>Q179*H179</f>
        <v>0.15252000000000002</v>
      </c>
      <c r="S179" s="231">
        <v>0</v>
      </c>
      <c r="T179" s="232">
        <f>S179*H179</f>
        <v>0</v>
      </c>
      <c r="AR179" s="233" t="s">
        <v>171</v>
      </c>
      <c r="AT179" s="233" t="s">
        <v>172</v>
      </c>
      <c r="AU179" s="233" t="s">
        <v>88</v>
      </c>
      <c r="AY179" s="16" t="s">
        <v>135</v>
      </c>
      <c r="BE179" s="234">
        <f>IF(N179="základní",J179,0)</f>
        <v>0</v>
      </c>
      <c r="BF179" s="234">
        <f>IF(N179="snížená",J179,0)</f>
        <v>0</v>
      </c>
      <c r="BG179" s="234">
        <f>IF(N179="zákl. přenesená",J179,0)</f>
        <v>0</v>
      </c>
      <c r="BH179" s="234">
        <f>IF(N179="sníž. přenesená",J179,0)</f>
        <v>0</v>
      </c>
      <c r="BI179" s="234">
        <f>IF(N179="nulová",J179,0)</f>
        <v>0</v>
      </c>
      <c r="BJ179" s="16" t="s">
        <v>86</v>
      </c>
      <c r="BK179" s="234">
        <f>ROUND(I179*H179,2)</f>
        <v>0</v>
      </c>
      <c r="BL179" s="16" t="s">
        <v>142</v>
      </c>
      <c r="BM179" s="233" t="s">
        <v>253</v>
      </c>
    </row>
    <row r="180" s="11" customFormat="1" ht="22.8" customHeight="1">
      <c r="B180" s="206"/>
      <c r="C180" s="207"/>
      <c r="D180" s="208" t="s">
        <v>77</v>
      </c>
      <c r="E180" s="220" t="s">
        <v>178</v>
      </c>
      <c r="F180" s="220" t="s">
        <v>254</v>
      </c>
      <c r="G180" s="207"/>
      <c r="H180" s="207"/>
      <c r="I180" s="210"/>
      <c r="J180" s="221">
        <f>BK180</f>
        <v>0</v>
      </c>
      <c r="K180" s="207"/>
      <c r="L180" s="212"/>
      <c r="M180" s="213"/>
      <c r="N180" s="214"/>
      <c r="O180" s="214"/>
      <c r="P180" s="215">
        <f>SUM(P181:P197)</f>
        <v>0</v>
      </c>
      <c r="Q180" s="214"/>
      <c r="R180" s="215">
        <f>SUM(R181:R197)</f>
        <v>0.014359499999999999</v>
      </c>
      <c r="S180" s="214"/>
      <c r="T180" s="216">
        <f>SUM(T181:T197)</f>
        <v>20.06775</v>
      </c>
      <c r="AR180" s="217" t="s">
        <v>86</v>
      </c>
      <c r="AT180" s="218" t="s">
        <v>77</v>
      </c>
      <c r="AU180" s="218" t="s">
        <v>86</v>
      </c>
      <c r="AY180" s="217" t="s">
        <v>135</v>
      </c>
      <c r="BK180" s="219">
        <f>SUM(BK181:BK197)</f>
        <v>0</v>
      </c>
    </row>
    <row r="181" s="1" customFormat="1" ht="16.5" customHeight="1">
      <c r="B181" s="37"/>
      <c r="C181" s="222" t="s">
        <v>255</v>
      </c>
      <c r="D181" s="222" t="s">
        <v>137</v>
      </c>
      <c r="E181" s="223" t="s">
        <v>256</v>
      </c>
      <c r="F181" s="224" t="s">
        <v>257</v>
      </c>
      <c r="G181" s="225" t="s">
        <v>258</v>
      </c>
      <c r="H181" s="226">
        <v>1</v>
      </c>
      <c r="I181" s="227"/>
      <c r="J181" s="228">
        <f>ROUND(I181*H181,2)</f>
        <v>0</v>
      </c>
      <c r="K181" s="224" t="s">
        <v>1</v>
      </c>
      <c r="L181" s="42"/>
      <c r="M181" s="229" t="s">
        <v>1</v>
      </c>
      <c r="N181" s="230" t="s">
        <v>43</v>
      </c>
      <c r="O181" s="85"/>
      <c r="P181" s="231">
        <f>O181*H181</f>
        <v>0</v>
      </c>
      <c r="Q181" s="231">
        <v>0</v>
      </c>
      <c r="R181" s="231">
        <f>Q181*H181</f>
        <v>0</v>
      </c>
      <c r="S181" s="231">
        <v>0</v>
      </c>
      <c r="T181" s="232">
        <f>S181*H181</f>
        <v>0</v>
      </c>
      <c r="AR181" s="233" t="s">
        <v>142</v>
      </c>
      <c r="AT181" s="233" t="s">
        <v>137</v>
      </c>
      <c r="AU181" s="233" t="s">
        <v>88</v>
      </c>
      <c r="AY181" s="16" t="s">
        <v>135</v>
      </c>
      <c r="BE181" s="234">
        <f>IF(N181="základní",J181,0)</f>
        <v>0</v>
      </c>
      <c r="BF181" s="234">
        <f>IF(N181="snížená",J181,0)</f>
        <v>0</v>
      </c>
      <c r="BG181" s="234">
        <f>IF(N181="zákl. přenesená",J181,0)</f>
        <v>0</v>
      </c>
      <c r="BH181" s="234">
        <f>IF(N181="sníž. přenesená",J181,0)</f>
        <v>0</v>
      </c>
      <c r="BI181" s="234">
        <f>IF(N181="nulová",J181,0)</f>
        <v>0</v>
      </c>
      <c r="BJ181" s="16" t="s">
        <v>86</v>
      </c>
      <c r="BK181" s="234">
        <f>ROUND(I181*H181,2)</f>
        <v>0</v>
      </c>
      <c r="BL181" s="16" t="s">
        <v>142</v>
      </c>
      <c r="BM181" s="233" t="s">
        <v>259</v>
      </c>
    </row>
    <row r="182" s="1" customFormat="1" ht="16.5" customHeight="1">
      <c r="B182" s="37"/>
      <c r="C182" s="222" t="s">
        <v>260</v>
      </c>
      <c r="D182" s="222" t="s">
        <v>137</v>
      </c>
      <c r="E182" s="223" t="s">
        <v>261</v>
      </c>
      <c r="F182" s="224" t="s">
        <v>262</v>
      </c>
      <c r="G182" s="225" t="s">
        <v>258</v>
      </c>
      <c r="H182" s="226">
        <v>1</v>
      </c>
      <c r="I182" s="227"/>
      <c r="J182" s="228">
        <f>ROUND(I182*H182,2)</f>
        <v>0</v>
      </c>
      <c r="K182" s="224" t="s">
        <v>1</v>
      </c>
      <c r="L182" s="42"/>
      <c r="M182" s="229" t="s">
        <v>1</v>
      </c>
      <c r="N182" s="230" t="s">
        <v>43</v>
      </c>
      <c r="O182" s="85"/>
      <c r="P182" s="231">
        <f>O182*H182</f>
        <v>0</v>
      </c>
      <c r="Q182" s="231">
        <v>0</v>
      </c>
      <c r="R182" s="231">
        <f>Q182*H182</f>
        <v>0</v>
      </c>
      <c r="S182" s="231">
        <v>0</v>
      </c>
      <c r="T182" s="232">
        <f>S182*H182</f>
        <v>0</v>
      </c>
      <c r="AR182" s="233" t="s">
        <v>142</v>
      </c>
      <c r="AT182" s="233" t="s">
        <v>137</v>
      </c>
      <c r="AU182" s="233" t="s">
        <v>88</v>
      </c>
      <c r="AY182" s="16" t="s">
        <v>135</v>
      </c>
      <c r="BE182" s="234">
        <f>IF(N182="základní",J182,0)</f>
        <v>0</v>
      </c>
      <c r="BF182" s="234">
        <f>IF(N182="snížená",J182,0)</f>
        <v>0</v>
      </c>
      <c r="BG182" s="234">
        <f>IF(N182="zákl. přenesená",J182,0)</f>
        <v>0</v>
      </c>
      <c r="BH182" s="234">
        <f>IF(N182="sníž. přenesená",J182,0)</f>
        <v>0</v>
      </c>
      <c r="BI182" s="234">
        <f>IF(N182="nulová",J182,0)</f>
        <v>0</v>
      </c>
      <c r="BJ182" s="16" t="s">
        <v>86</v>
      </c>
      <c r="BK182" s="234">
        <f>ROUND(I182*H182,2)</f>
        <v>0</v>
      </c>
      <c r="BL182" s="16" t="s">
        <v>142</v>
      </c>
      <c r="BM182" s="233" t="s">
        <v>263</v>
      </c>
    </row>
    <row r="183" s="1" customFormat="1" ht="16.5" customHeight="1">
      <c r="B183" s="37"/>
      <c r="C183" s="222" t="s">
        <v>264</v>
      </c>
      <c r="D183" s="222" t="s">
        <v>137</v>
      </c>
      <c r="E183" s="223" t="s">
        <v>265</v>
      </c>
      <c r="F183" s="224" t="s">
        <v>266</v>
      </c>
      <c r="G183" s="225" t="s">
        <v>258</v>
      </c>
      <c r="H183" s="226">
        <v>1</v>
      </c>
      <c r="I183" s="227"/>
      <c r="J183" s="228">
        <f>ROUND(I183*H183,2)</f>
        <v>0</v>
      </c>
      <c r="K183" s="224" t="s">
        <v>1</v>
      </c>
      <c r="L183" s="42"/>
      <c r="M183" s="229" t="s">
        <v>1</v>
      </c>
      <c r="N183" s="230" t="s">
        <v>43</v>
      </c>
      <c r="O183" s="85"/>
      <c r="P183" s="231">
        <f>O183*H183</f>
        <v>0</v>
      </c>
      <c r="Q183" s="231">
        <v>0</v>
      </c>
      <c r="R183" s="231">
        <f>Q183*H183</f>
        <v>0</v>
      </c>
      <c r="S183" s="231">
        <v>0</v>
      </c>
      <c r="T183" s="232">
        <f>S183*H183</f>
        <v>0</v>
      </c>
      <c r="AR183" s="233" t="s">
        <v>142</v>
      </c>
      <c r="AT183" s="233" t="s">
        <v>137</v>
      </c>
      <c r="AU183" s="233" t="s">
        <v>88</v>
      </c>
      <c r="AY183" s="16" t="s">
        <v>135</v>
      </c>
      <c r="BE183" s="234">
        <f>IF(N183="základní",J183,0)</f>
        <v>0</v>
      </c>
      <c r="BF183" s="234">
        <f>IF(N183="snížená",J183,0)</f>
        <v>0</v>
      </c>
      <c r="BG183" s="234">
        <f>IF(N183="zákl. přenesená",J183,0)</f>
        <v>0</v>
      </c>
      <c r="BH183" s="234">
        <f>IF(N183="sníž. přenesená",J183,0)</f>
        <v>0</v>
      </c>
      <c r="BI183" s="234">
        <f>IF(N183="nulová",J183,0)</f>
        <v>0</v>
      </c>
      <c r="BJ183" s="16" t="s">
        <v>86</v>
      </c>
      <c r="BK183" s="234">
        <f>ROUND(I183*H183,2)</f>
        <v>0</v>
      </c>
      <c r="BL183" s="16" t="s">
        <v>142</v>
      </c>
      <c r="BM183" s="233" t="s">
        <v>267</v>
      </c>
    </row>
    <row r="184" s="1" customFormat="1" ht="24" customHeight="1">
      <c r="B184" s="37"/>
      <c r="C184" s="222" t="s">
        <v>268</v>
      </c>
      <c r="D184" s="222" t="s">
        <v>137</v>
      </c>
      <c r="E184" s="223" t="s">
        <v>269</v>
      </c>
      <c r="F184" s="224" t="s">
        <v>270</v>
      </c>
      <c r="G184" s="225" t="s">
        <v>185</v>
      </c>
      <c r="H184" s="226">
        <v>74.549999999999997</v>
      </c>
      <c r="I184" s="227"/>
      <c r="J184" s="228">
        <f>ROUND(I184*H184,2)</f>
        <v>0</v>
      </c>
      <c r="K184" s="224" t="s">
        <v>141</v>
      </c>
      <c r="L184" s="42"/>
      <c r="M184" s="229" t="s">
        <v>1</v>
      </c>
      <c r="N184" s="230" t="s">
        <v>43</v>
      </c>
      <c r="O184" s="85"/>
      <c r="P184" s="231">
        <f>O184*H184</f>
        <v>0</v>
      </c>
      <c r="Q184" s="231">
        <v>0.00012999999999999999</v>
      </c>
      <c r="R184" s="231">
        <f>Q184*H184</f>
        <v>0.0096914999999999987</v>
      </c>
      <c r="S184" s="231">
        <v>0</v>
      </c>
      <c r="T184" s="232">
        <f>S184*H184</f>
        <v>0</v>
      </c>
      <c r="AR184" s="233" t="s">
        <v>142</v>
      </c>
      <c r="AT184" s="233" t="s">
        <v>137</v>
      </c>
      <c r="AU184" s="233" t="s">
        <v>88</v>
      </c>
      <c r="AY184" s="16" t="s">
        <v>135</v>
      </c>
      <c r="BE184" s="234">
        <f>IF(N184="základní",J184,0)</f>
        <v>0</v>
      </c>
      <c r="BF184" s="234">
        <f>IF(N184="snížená",J184,0)</f>
        <v>0</v>
      </c>
      <c r="BG184" s="234">
        <f>IF(N184="zákl. přenesená",J184,0)</f>
        <v>0</v>
      </c>
      <c r="BH184" s="234">
        <f>IF(N184="sníž. přenesená",J184,0)</f>
        <v>0</v>
      </c>
      <c r="BI184" s="234">
        <f>IF(N184="nulová",J184,0)</f>
        <v>0</v>
      </c>
      <c r="BJ184" s="16" t="s">
        <v>86</v>
      </c>
      <c r="BK184" s="234">
        <f>ROUND(I184*H184,2)</f>
        <v>0</v>
      </c>
      <c r="BL184" s="16" t="s">
        <v>142</v>
      </c>
      <c r="BM184" s="233" t="s">
        <v>271</v>
      </c>
    </row>
    <row r="185" s="1" customFormat="1" ht="16.5" customHeight="1">
      <c r="B185" s="37"/>
      <c r="C185" s="222" t="s">
        <v>272</v>
      </c>
      <c r="D185" s="222" t="s">
        <v>137</v>
      </c>
      <c r="E185" s="223" t="s">
        <v>273</v>
      </c>
      <c r="F185" s="224" t="s">
        <v>274</v>
      </c>
      <c r="G185" s="225" t="s">
        <v>275</v>
      </c>
      <c r="H185" s="226">
        <v>24</v>
      </c>
      <c r="I185" s="227"/>
      <c r="J185" s="228">
        <f>ROUND(I185*H185,2)</f>
        <v>0</v>
      </c>
      <c r="K185" s="224" t="s">
        <v>141</v>
      </c>
      <c r="L185" s="42"/>
      <c r="M185" s="229" t="s">
        <v>1</v>
      </c>
      <c r="N185" s="230" t="s">
        <v>43</v>
      </c>
      <c r="O185" s="85"/>
      <c r="P185" s="231">
        <f>O185*H185</f>
        <v>0</v>
      </c>
      <c r="Q185" s="231">
        <v>0</v>
      </c>
      <c r="R185" s="231">
        <f>Q185*H185</f>
        <v>0</v>
      </c>
      <c r="S185" s="231">
        <v>0</v>
      </c>
      <c r="T185" s="232">
        <f>S185*H185</f>
        <v>0</v>
      </c>
      <c r="AR185" s="233" t="s">
        <v>142</v>
      </c>
      <c r="AT185" s="233" t="s">
        <v>137</v>
      </c>
      <c r="AU185" s="233" t="s">
        <v>88</v>
      </c>
      <c r="AY185" s="16" t="s">
        <v>135</v>
      </c>
      <c r="BE185" s="234">
        <f>IF(N185="základní",J185,0)</f>
        <v>0</v>
      </c>
      <c r="BF185" s="234">
        <f>IF(N185="snížená",J185,0)</f>
        <v>0</v>
      </c>
      <c r="BG185" s="234">
        <f>IF(N185="zákl. přenesená",J185,0)</f>
        <v>0</v>
      </c>
      <c r="BH185" s="234">
        <f>IF(N185="sníž. přenesená",J185,0)</f>
        <v>0</v>
      </c>
      <c r="BI185" s="234">
        <f>IF(N185="nulová",J185,0)</f>
        <v>0</v>
      </c>
      <c r="BJ185" s="16" t="s">
        <v>86</v>
      </c>
      <c r="BK185" s="234">
        <f>ROUND(I185*H185,2)</f>
        <v>0</v>
      </c>
      <c r="BL185" s="16" t="s">
        <v>142</v>
      </c>
      <c r="BM185" s="233" t="s">
        <v>276</v>
      </c>
    </row>
    <row r="186" s="1" customFormat="1" ht="16.5" customHeight="1">
      <c r="B186" s="37"/>
      <c r="C186" s="222" t="s">
        <v>277</v>
      </c>
      <c r="D186" s="222" t="s">
        <v>137</v>
      </c>
      <c r="E186" s="223" t="s">
        <v>278</v>
      </c>
      <c r="F186" s="224" t="s">
        <v>279</v>
      </c>
      <c r="G186" s="225" t="s">
        <v>275</v>
      </c>
      <c r="H186" s="226">
        <v>11</v>
      </c>
      <c r="I186" s="227"/>
      <c r="J186" s="228">
        <f>ROUND(I186*H186,2)</f>
        <v>0</v>
      </c>
      <c r="K186" s="224" t="s">
        <v>141</v>
      </c>
      <c r="L186" s="42"/>
      <c r="M186" s="229" t="s">
        <v>1</v>
      </c>
      <c r="N186" s="230" t="s">
        <v>43</v>
      </c>
      <c r="O186" s="85"/>
      <c r="P186" s="231">
        <f>O186*H186</f>
        <v>0</v>
      </c>
      <c r="Q186" s="231">
        <v>0</v>
      </c>
      <c r="R186" s="231">
        <f>Q186*H186</f>
        <v>0</v>
      </c>
      <c r="S186" s="231">
        <v>0</v>
      </c>
      <c r="T186" s="232">
        <f>S186*H186</f>
        <v>0</v>
      </c>
      <c r="AR186" s="233" t="s">
        <v>142</v>
      </c>
      <c r="AT186" s="233" t="s">
        <v>137</v>
      </c>
      <c r="AU186" s="233" t="s">
        <v>88</v>
      </c>
      <c r="AY186" s="16" t="s">
        <v>135</v>
      </c>
      <c r="BE186" s="234">
        <f>IF(N186="základní",J186,0)</f>
        <v>0</v>
      </c>
      <c r="BF186" s="234">
        <f>IF(N186="snížená",J186,0)</f>
        <v>0</v>
      </c>
      <c r="BG186" s="234">
        <f>IF(N186="zákl. přenesená",J186,0)</f>
        <v>0</v>
      </c>
      <c r="BH186" s="234">
        <f>IF(N186="sníž. přenesená",J186,0)</f>
        <v>0</v>
      </c>
      <c r="BI186" s="234">
        <f>IF(N186="nulová",J186,0)</f>
        <v>0</v>
      </c>
      <c r="BJ186" s="16" t="s">
        <v>86</v>
      </c>
      <c r="BK186" s="234">
        <f>ROUND(I186*H186,2)</f>
        <v>0</v>
      </c>
      <c r="BL186" s="16" t="s">
        <v>142</v>
      </c>
      <c r="BM186" s="233" t="s">
        <v>280</v>
      </c>
    </row>
    <row r="187" s="1" customFormat="1" ht="24" customHeight="1">
      <c r="B187" s="37"/>
      <c r="C187" s="222" t="s">
        <v>281</v>
      </c>
      <c r="D187" s="222" t="s">
        <v>137</v>
      </c>
      <c r="E187" s="223" t="s">
        <v>282</v>
      </c>
      <c r="F187" s="224" t="s">
        <v>283</v>
      </c>
      <c r="G187" s="225" t="s">
        <v>185</v>
      </c>
      <c r="H187" s="226">
        <v>24</v>
      </c>
      <c r="I187" s="227"/>
      <c r="J187" s="228">
        <f>ROUND(I187*H187,2)</f>
        <v>0</v>
      </c>
      <c r="K187" s="224" t="s">
        <v>141</v>
      </c>
      <c r="L187" s="42"/>
      <c r="M187" s="229" t="s">
        <v>1</v>
      </c>
      <c r="N187" s="230" t="s">
        <v>43</v>
      </c>
      <c r="O187" s="85"/>
      <c r="P187" s="231">
        <f>O187*H187</f>
        <v>0</v>
      </c>
      <c r="Q187" s="231">
        <v>4.0000000000000003E-05</v>
      </c>
      <c r="R187" s="231">
        <f>Q187*H187</f>
        <v>0.00096000000000000013</v>
      </c>
      <c r="S187" s="231">
        <v>0</v>
      </c>
      <c r="T187" s="232">
        <f>S187*H187</f>
        <v>0</v>
      </c>
      <c r="AR187" s="233" t="s">
        <v>142</v>
      </c>
      <c r="AT187" s="233" t="s">
        <v>137</v>
      </c>
      <c r="AU187" s="233" t="s">
        <v>88</v>
      </c>
      <c r="AY187" s="16" t="s">
        <v>135</v>
      </c>
      <c r="BE187" s="234">
        <f>IF(N187="základní",J187,0)</f>
        <v>0</v>
      </c>
      <c r="BF187" s="234">
        <f>IF(N187="snížená",J187,0)</f>
        <v>0</v>
      </c>
      <c r="BG187" s="234">
        <f>IF(N187="zákl. přenesená",J187,0)</f>
        <v>0</v>
      </c>
      <c r="BH187" s="234">
        <f>IF(N187="sníž. přenesená",J187,0)</f>
        <v>0</v>
      </c>
      <c r="BI187" s="234">
        <f>IF(N187="nulová",J187,0)</f>
        <v>0</v>
      </c>
      <c r="BJ187" s="16" t="s">
        <v>86</v>
      </c>
      <c r="BK187" s="234">
        <f>ROUND(I187*H187,2)</f>
        <v>0</v>
      </c>
      <c r="BL187" s="16" t="s">
        <v>142</v>
      </c>
      <c r="BM187" s="233" t="s">
        <v>284</v>
      </c>
    </row>
    <row r="188" s="1" customFormat="1" ht="16.5" customHeight="1">
      <c r="B188" s="37"/>
      <c r="C188" s="222" t="s">
        <v>285</v>
      </c>
      <c r="D188" s="222" t="s">
        <v>137</v>
      </c>
      <c r="E188" s="223" t="s">
        <v>286</v>
      </c>
      <c r="F188" s="224" t="s">
        <v>287</v>
      </c>
      <c r="G188" s="225" t="s">
        <v>185</v>
      </c>
      <c r="H188" s="226">
        <v>24.550000000000001</v>
      </c>
      <c r="I188" s="227"/>
      <c r="J188" s="228">
        <f>ROUND(I188*H188,2)</f>
        <v>0</v>
      </c>
      <c r="K188" s="224" t="s">
        <v>141</v>
      </c>
      <c r="L188" s="42"/>
      <c r="M188" s="229" t="s">
        <v>1</v>
      </c>
      <c r="N188" s="230" t="s">
        <v>43</v>
      </c>
      <c r="O188" s="85"/>
      <c r="P188" s="231">
        <f>O188*H188</f>
        <v>0</v>
      </c>
      <c r="Q188" s="231">
        <v>0</v>
      </c>
      <c r="R188" s="231">
        <f>Q188*H188</f>
        <v>0</v>
      </c>
      <c r="S188" s="231">
        <v>0.26100000000000001</v>
      </c>
      <c r="T188" s="232">
        <f>S188*H188</f>
        <v>6.4075500000000005</v>
      </c>
      <c r="AR188" s="233" t="s">
        <v>142</v>
      </c>
      <c r="AT188" s="233" t="s">
        <v>137</v>
      </c>
      <c r="AU188" s="233" t="s">
        <v>88</v>
      </c>
      <c r="AY188" s="16" t="s">
        <v>135</v>
      </c>
      <c r="BE188" s="234">
        <f>IF(N188="základní",J188,0)</f>
        <v>0</v>
      </c>
      <c r="BF188" s="234">
        <f>IF(N188="snížená",J188,0)</f>
        <v>0</v>
      </c>
      <c r="BG188" s="234">
        <f>IF(N188="zákl. přenesená",J188,0)</f>
        <v>0</v>
      </c>
      <c r="BH188" s="234">
        <f>IF(N188="sníž. přenesená",J188,0)</f>
        <v>0</v>
      </c>
      <c r="BI188" s="234">
        <f>IF(N188="nulová",J188,0)</f>
        <v>0</v>
      </c>
      <c r="BJ188" s="16" t="s">
        <v>86</v>
      </c>
      <c r="BK188" s="234">
        <f>ROUND(I188*H188,2)</f>
        <v>0</v>
      </c>
      <c r="BL188" s="16" t="s">
        <v>142</v>
      </c>
      <c r="BM188" s="233" t="s">
        <v>288</v>
      </c>
    </row>
    <row r="189" s="1" customFormat="1" ht="24" customHeight="1">
      <c r="B189" s="37"/>
      <c r="C189" s="222" t="s">
        <v>289</v>
      </c>
      <c r="D189" s="222" t="s">
        <v>137</v>
      </c>
      <c r="E189" s="223" t="s">
        <v>290</v>
      </c>
      <c r="F189" s="224" t="s">
        <v>291</v>
      </c>
      <c r="G189" s="225" t="s">
        <v>140</v>
      </c>
      <c r="H189" s="226">
        <v>4.2000000000000002</v>
      </c>
      <c r="I189" s="227"/>
      <c r="J189" s="228">
        <f>ROUND(I189*H189,2)</f>
        <v>0</v>
      </c>
      <c r="K189" s="224" t="s">
        <v>141</v>
      </c>
      <c r="L189" s="42"/>
      <c r="M189" s="229" t="s">
        <v>1</v>
      </c>
      <c r="N189" s="230" t="s">
        <v>43</v>
      </c>
      <c r="O189" s="85"/>
      <c r="P189" s="231">
        <f>O189*H189</f>
        <v>0</v>
      </c>
      <c r="Q189" s="231">
        <v>0</v>
      </c>
      <c r="R189" s="231">
        <f>Q189*H189</f>
        <v>0</v>
      </c>
      <c r="S189" s="231">
        <v>2.2000000000000002</v>
      </c>
      <c r="T189" s="232">
        <f>S189*H189</f>
        <v>9.240000000000002</v>
      </c>
      <c r="AR189" s="233" t="s">
        <v>142</v>
      </c>
      <c r="AT189" s="233" t="s">
        <v>137</v>
      </c>
      <c r="AU189" s="233" t="s">
        <v>88</v>
      </c>
      <c r="AY189" s="16" t="s">
        <v>135</v>
      </c>
      <c r="BE189" s="234">
        <f>IF(N189="základní",J189,0)</f>
        <v>0</v>
      </c>
      <c r="BF189" s="234">
        <f>IF(N189="snížená",J189,0)</f>
        <v>0</v>
      </c>
      <c r="BG189" s="234">
        <f>IF(N189="zákl. přenesená",J189,0)</f>
        <v>0</v>
      </c>
      <c r="BH189" s="234">
        <f>IF(N189="sníž. přenesená",J189,0)</f>
        <v>0</v>
      </c>
      <c r="BI189" s="234">
        <f>IF(N189="nulová",J189,0)</f>
        <v>0</v>
      </c>
      <c r="BJ189" s="16" t="s">
        <v>86</v>
      </c>
      <c r="BK189" s="234">
        <f>ROUND(I189*H189,2)</f>
        <v>0</v>
      </c>
      <c r="BL189" s="16" t="s">
        <v>142</v>
      </c>
      <c r="BM189" s="233" t="s">
        <v>292</v>
      </c>
    </row>
    <row r="190" s="13" customFormat="1">
      <c r="B190" s="246"/>
      <c r="C190" s="247"/>
      <c r="D190" s="237" t="s">
        <v>144</v>
      </c>
      <c r="E190" s="248" t="s">
        <v>1</v>
      </c>
      <c r="F190" s="249" t="s">
        <v>293</v>
      </c>
      <c r="G190" s="247"/>
      <c r="H190" s="250">
        <v>4.2000000000000002</v>
      </c>
      <c r="I190" s="251"/>
      <c r="J190" s="247"/>
      <c r="K190" s="247"/>
      <c r="L190" s="252"/>
      <c r="M190" s="253"/>
      <c r="N190" s="254"/>
      <c r="O190" s="254"/>
      <c r="P190" s="254"/>
      <c r="Q190" s="254"/>
      <c r="R190" s="254"/>
      <c r="S190" s="254"/>
      <c r="T190" s="255"/>
      <c r="AT190" s="256" t="s">
        <v>144</v>
      </c>
      <c r="AU190" s="256" t="s">
        <v>88</v>
      </c>
      <c r="AV190" s="13" t="s">
        <v>88</v>
      </c>
      <c r="AW190" s="13" t="s">
        <v>32</v>
      </c>
      <c r="AX190" s="13" t="s">
        <v>78</v>
      </c>
      <c r="AY190" s="256" t="s">
        <v>135</v>
      </c>
    </row>
    <row r="191" s="14" customFormat="1">
      <c r="B191" s="257"/>
      <c r="C191" s="258"/>
      <c r="D191" s="237" t="s">
        <v>144</v>
      </c>
      <c r="E191" s="259" t="s">
        <v>1</v>
      </c>
      <c r="F191" s="260" t="s">
        <v>147</v>
      </c>
      <c r="G191" s="258"/>
      <c r="H191" s="261">
        <v>4.2000000000000002</v>
      </c>
      <c r="I191" s="262"/>
      <c r="J191" s="258"/>
      <c r="K191" s="258"/>
      <c r="L191" s="263"/>
      <c r="M191" s="264"/>
      <c r="N191" s="265"/>
      <c r="O191" s="265"/>
      <c r="P191" s="265"/>
      <c r="Q191" s="265"/>
      <c r="R191" s="265"/>
      <c r="S191" s="265"/>
      <c r="T191" s="266"/>
      <c r="AT191" s="267" t="s">
        <v>144</v>
      </c>
      <c r="AU191" s="267" t="s">
        <v>88</v>
      </c>
      <c r="AV191" s="14" t="s">
        <v>142</v>
      </c>
      <c r="AW191" s="14" t="s">
        <v>32</v>
      </c>
      <c r="AX191" s="14" t="s">
        <v>86</v>
      </c>
      <c r="AY191" s="267" t="s">
        <v>135</v>
      </c>
    </row>
    <row r="192" s="1" customFormat="1" ht="24" customHeight="1">
      <c r="B192" s="37"/>
      <c r="C192" s="222" t="s">
        <v>294</v>
      </c>
      <c r="D192" s="222" t="s">
        <v>137</v>
      </c>
      <c r="E192" s="223" t="s">
        <v>295</v>
      </c>
      <c r="F192" s="224" t="s">
        <v>296</v>
      </c>
      <c r="G192" s="225" t="s">
        <v>140</v>
      </c>
      <c r="H192" s="226">
        <v>4.2000000000000002</v>
      </c>
      <c r="I192" s="227"/>
      <c r="J192" s="228">
        <f>ROUND(I192*H192,2)</f>
        <v>0</v>
      </c>
      <c r="K192" s="224" t="s">
        <v>141</v>
      </c>
      <c r="L192" s="42"/>
      <c r="M192" s="229" t="s">
        <v>1</v>
      </c>
      <c r="N192" s="230" t="s">
        <v>43</v>
      </c>
      <c r="O192" s="85"/>
      <c r="P192" s="231">
        <f>O192*H192</f>
        <v>0</v>
      </c>
      <c r="Q192" s="231">
        <v>0</v>
      </c>
      <c r="R192" s="231">
        <f>Q192*H192</f>
        <v>0</v>
      </c>
      <c r="S192" s="231">
        <v>0.029000000000000001</v>
      </c>
      <c r="T192" s="232">
        <f>S192*H192</f>
        <v>0.12180000000000001</v>
      </c>
      <c r="AR192" s="233" t="s">
        <v>142</v>
      </c>
      <c r="AT192" s="233" t="s">
        <v>137</v>
      </c>
      <c r="AU192" s="233" t="s">
        <v>88</v>
      </c>
      <c r="AY192" s="16" t="s">
        <v>135</v>
      </c>
      <c r="BE192" s="234">
        <f>IF(N192="základní",J192,0)</f>
        <v>0</v>
      </c>
      <c r="BF192" s="234">
        <f>IF(N192="snížená",J192,0)</f>
        <v>0</v>
      </c>
      <c r="BG192" s="234">
        <f>IF(N192="zákl. přenesená",J192,0)</f>
        <v>0</v>
      </c>
      <c r="BH192" s="234">
        <f>IF(N192="sníž. přenesená",J192,0)</f>
        <v>0</v>
      </c>
      <c r="BI192" s="234">
        <f>IF(N192="nulová",J192,0)</f>
        <v>0</v>
      </c>
      <c r="BJ192" s="16" t="s">
        <v>86</v>
      </c>
      <c r="BK192" s="234">
        <f>ROUND(I192*H192,2)</f>
        <v>0</v>
      </c>
      <c r="BL192" s="16" t="s">
        <v>142</v>
      </c>
      <c r="BM192" s="233" t="s">
        <v>297</v>
      </c>
    </row>
    <row r="193" s="1" customFormat="1" ht="16.5" customHeight="1">
      <c r="B193" s="37"/>
      <c r="C193" s="222" t="s">
        <v>298</v>
      </c>
      <c r="D193" s="222" t="s">
        <v>137</v>
      </c>
      <c r="E193" s="223" t="s">
        <v>299</v>
      </c>
      <c r="F193" s="224" t="s">
        <v>300</v>
      </c>
      <c r="G193" s="225" t="s">
        <v>185</v>
      </c>
      <c r="H193" s="226">
        <v>7.4000000000000004</v>
      </c>
      <c r="I193" s="227"/>
      <c r="J193" s="228">
        <f>ROUND(I193*H193,2)</f>
        <v>0</v>
      </c>
      <c r="K193" s="224" t="s">
        <v>141</v>
      </c>
      <c r="L193" s="42"/>
      <c r="M193" s="229" t="s">
        <v>1</v>
      </c>
      <c r="N193" s="230" t="s">
        <v>43</v>
      </c>
      <c r="O193" s="85"/>
      <c r="P193" s="231">
        <f>O193*H193</f>
        <v>0</v>
      </c>
      <c r="Q193" s="231">
        <v>0</v>
      </c>
      <c r="R193" s="231">
        <f>Q193*H193</f>
        <v>0</v>
      </c>
      <c r="S193" s="231">
        <v>0.087999999999999995</v>
      </c>
      <c r="T193" s="232">
        <f>S193*H193</f>
        <v>0.6512</v>
      </c>
      <c r="AR193" s="233" t="s">
        <v>142</v>
      </c>
      <c r="AT193" s="233" t="s">
        <v>137</v>
      </c>
      <c r="AU193" s="233" t="s">
        <v>88</v>
      </c>
      <c r="AY193" s="16" t="s">
        <v>135</v>
      </c>
      <c r="BE193" s="234">
        <f>IF(N193="základní",J193,0)</f>
        <v>0</v>
      </c>
      <c r="BF193" s="234">
        <f>IF(N193="snížená",J193,0)</f>
        <v>0</v>
      </c>
      <c r="BG193" s="234">
        <f>IF(N193="zákl. přenesená",J193,0)</f>
        <v>0</v>
      </c>
      <c r="BH193" s="234">
        <f>IF(N193="sníž. přenesená",J193,0)</f>
        <v>0</v>
      </c>
      <c r="BI193" s="234">
        <f>IF(N193="nulová",J193,0)</f>
        <v>0</v>
      </c>
      <c r="BJ193" s="16" t="s">
        <v>86</v>
      </c>
      <c r="BK193" s="234">
        <f>ROUND(I193*H193,2)</f>
        <v>0</v>
      </c>
      <c r="BL193" s="16" t="s">
        <v>142</v>
      </c>
      <c r="BM193" s="233" t="s">
        <v>301</v>
      </c>
    </row>
    <row r="194" s="1" customFormat="1" ht="24" customHeight="1">
      <c r="B194" s="37"/>
      <c r="C194" s="222" t="s">
        <v>302</v>
      </c>
      <c r="D194" s="222" t="s">
        <v>137</v>
      </c>
      <c r="E194" s="223" t="s">
        <v>303</v>
      </c>
      <c r="F194" s="224" t="s">
        <v>304</v>
      </c>
      <c r="G194" s="225" t="s">
        <v>232</v>
      </c>
      <c r="H194" s="226">
        <v>1.2</v>
      </c>
      <c r="I194" s="227"/>
      <c r="J194" s="228">
        <f>ROUND(I194*H194,2)</f>
        <v>0</v>
      </c>
      <c r="K194" s="224" t="s">
        <v>141</v>
      </c>
      <c r="L194" s="42"/>
      <c r="M194" s="229" t="s">
        <v>1</v>
      </c>
      <c r="N194" s="230" t="s">
        <v>43</v>
      </c>
      <c r="O194" s="85"/>
      <c r="P194" s="231">
        <f>O194*H194</f>
        <v>0</v>
      </c>
      <c r="Q194" s="231">
        <v>0.0030899999999999999</v>
      </c>
      <c r="R194" s="231">
        <f>Q194*H194</f>
        <v>0.0037079999999999995</v>
      </c>
      <c r="S194" s="231">
        <v>0.126</v>
      </c>
      <c r="T194" s="232">
        <f>S194*H194</f>
        <v>0.1512</v>
      </c>
      <c r="AR194" s="233" t="s">
        <v>142</v>
      </c>
      <c r="AT194" s="233" t="s">
        <v>137</v>
      </c>
      <c r="AU194" s="233" t="s">
        <v>88</v>
      </c>
      <c r="AY194" s="16" t="s">
        <v>135</v>
      </c>
      <c r="BE194" s="234">
        <f>IF(N194="základní",J194,0)</f>
        <v>0</v>
      </c>
      <c r="BF194" s="234">
        <f>IF(N194="snížená",J194,0)</f>
        <v>0</v>
      </c>
      <c r="BG194" s="234">
        <f>IF(N194="zákl. přenesená",J194,0)</f>
        <v>0</v>
      </c>
      <c r="BH194" s="234">
        <f>IF(N194="sníž. přenesená",J194,0)</f>
        <v>0</v>
      </c>
      <c r="BI194" s="234">
        <f>IF(N194="nulová",J194,0)</f>
        <v>0</v>
      </c>
      <c r="BJ194" s="16" t="s">
        <v>86</v>
      </c>
      <c r="BK194" s="234">
        <f>ROUND(I194*H194,2)</f>
        <v>0</v>
      </c>
      <c r="BL194" s="16" t="s">
        <v>142</v>
      </c>
      <c r="BM194" s="233" t="s">
        <v>305</v>
      </c>
    </row>
    <row r="195" s="13" customFormat="1">
      <c r="B195" s="246"/>
      <c r="C195" s="247"/>
      <c r="D195" s="237" t="s">
        <v>144</v>
      </c>
      <c r="E195" s="248" t="s">
        <v>1</v>
      </c>
      <c r="F195" s="249" t="s">
        <v>306</v>
      </c>
      <c r="G195" s="247"/>
      <c r="H195" s="250">
        <v>1.2</v>
      </c>
      <c r="I195" s="251"/>
      <c r="J195" s="247"/>
      <c r="K195" s="247"/>
      <c r="L195" s="252"/>
      <c r="M195" s="253"/>
      <c r="N195" s="254"/>
      <c r="O195" s="254"/>
      <c r="P195" s="254"/>
      <c r="Q195" s="254"/>
      <c r="R195" s="254"/>
      <c r="S195" s="254"/>
      <c r="T195" s="255"/>
      <c r="AT195" s="256" t="s">
        <v>144</v>
      </c>
      <c r="AU195" s="256" t="s">
        <v>88</v>
      </c>
      <c r="AV195" s="13" t="s">
        <v>88</v>
      </c>
      <c r="AW195" s="13" t="s">
        <v>32</v>
      </c>
      <c r="AX195" s="13" t="s">
        <v>78</v>
      </c>
      <c r="AY195" s="256" t="s">
        <v>135</v>
      </c>
    </row>
    <row r="196" s="14" customFormat="1">
      <c r="B196" s="257"/>
      <c r="C196" s="258"/>
      <c r="D196" s="237" t="s">
        <v>144</v>
      </c>
      <c r="E196" s="259" t="s">
        <v>1</v>
      </c>
      <c r="F196" s="260" t="s">
        <v>147</v>
      </c>
      <c r="G196" s="258"/>
      <c r="H196" s="261">
        <v>1.2</v>
      </c>
      <c r="I196" s="262"/>
      <c r="J196" s="258"/>
      <c r="K196" s="258"/>
      <c r="L196" s="263"/>
      <c r="M196" s="264"/>
      <c r="N196" s="265"/>
      <c r="O196" s="265"/>
      <c r="P196" s="265"/>
      <c r="Q196" s="265"/>
      <c r="R196" s="265"/>
      <c r="S196" s="265"/>
      <c r="T196" s="266"/>
      <c r="AT196" s="267" t="s">
        <v>144</v>
      </c>
      <c r="AU196" s="267" t="s">
        <v>88</v>
      </c>
      <c r="AV196" s="14" t="s">
        <v>142</v>
      </c>
      <c r="AW196" s="14" t="s">
        <v>32</v>
      </c>
      <c r="AX196" s="14" t="s">
        <v>86</v>
      </c>
      <c r="AY196" s="267" t="s">
        <v>135</v>
      </c>
    </row>
    <row r="197" s="1" customFormat="1" ht="24" customHeight="1">
      <c r="B197" s="37"/>
      <c r="C197" s="222" t="s">
        <v>307</v>
      </c>
      <c r="D197" s="222" t="s">
        <v>137</v>
      </c>
      <c r="E197" s="223" t="s">
        <v>308</v>
      </c>
      <c r="F197" s="224" t="s">
        <v>309</v>
      </c>
      <c r="G197" s="225" t="s">
        <v>185</v>
      </c>
      <c r="H197" s="226">
        <v>76</v>
      </c>
      <c r="I197" s="227"/>
      <c r="J197" s="228">
        <f>ROUND(I197*H197,2)</f>
        <v>0</v>
      </c>
      <c r="K197" s="224" t="s">
        <v>141</v>
      </c>
      <c r="L197" s="42"/>
      <c r="M197" s="229" t="s">
        <v>1</v>
      </c>
      <c r="N197" s="230" t="s">
        <v>43</v>
      </c>
      <c r="O197" s="85"/>
      <c r="P197" s="231">
        <f>O197*H197</f>
        <v>0</v>
      </c>
      <c r="Q197" s="231">
        <v>0</v>
      </c>
      <c r="R197" s="231">
        <f>Q197*H197</f>
        <v>0</v>
      </c>
      <c r="S197" s="231">
        <v>0.045999999999999999</v>
      </c>
      <c r="T197" s="232">
        <f>S197*H197</f>
        <v>3.496</v>
      </c>
      <c r="AR197" s="233" t="s">
        <v>142</v>
      </c>
      <c r="AT197" s="233" t="s">
        <v>137</v>
      </c>
      <c r="AU197" s="233" t="s">
        <v>88</v>
      </c>
      <c r="AY197" s="16" t="s">
        <v>135</v>
      </c>
      <c r="BE197" s="234">
        <f>IF(N197="základní",J197,0)</f>
        <v>0</v>
      </c>
      <c r="BF197" s="234">
        <f>IF(N197="snížená",J197,0)</f>
        <v>0</v>
      </c>
      <c r="BG197" s="234">
        <f>IF(N197="zákl. přenesená",J197,0)</f>
        <v>0</v>
      </c>
      <c r="BH197" s="234">
        <f>IF(N197="sníž. přenesená",J197,0)</f>
        <v>0</v>
      </c>
      <c r="BI197" s="234">
        <f>IF(N197="nulová",J197,0)</f>
        <v>0</v>
      </c>
      <c r="BJ197" s="16" t="s">
        <v>86</v>
      </c>
      <c r="BK197" s="234">
        <f>ROUND(I197*H197,2)</f>
        <v>0</v>
      </c>
      <c r="BL197" s="16" t="s">
        <v>142</v>
      </c>
      <c r="BM197" s="233" t="s">
        <v>310</v>
      </c>
    </row>
    <row r="198" s="11" customFormat="1" ht="22.8" customHeight="1">
      <c r="B198" s="206"/>
      <c r="C198" s="207"/>
      <c r="D198" s="208" t="s">
        <v>77</v>
      </c>
      <c r="E198" s="220" t="s">
        <v>311</v>
      </c>
      <c r="F198" s="220" t="s">
        <v>312</v>
      </c>
      <c r="G198" s="207"/>
      <c r="H198" s="207"/>
      <c r="I198" s="210"/>
      <c r="J198" s="221">
        <f>BK198</f>
        <v>0</v>
      </c>
      <c r="K198" s="207"/>
      <c r="L198" s="212"/>
      <c r="M198" s="213"/>
      <c r="N198" s="214"/>
      <c r="O198" s="214"/>
      <c r="P198" s="215">
        <f>SUM(P199:P203)</f>
        <v>0</v>
      </c>
      <c r="Q198" s="214"/>
      <c r="R198" s="215">
        <f>SUM(R199:R203)</f>
        <v>0</v>
      </c>
      <c r="S198" s="214"/>
      <c r="T198" s="216">
        <f>SUM(T199:T203)</f>
        <v>0</v>
      </c>
      <c r="AR198" s="217" t="s">
        <v>86</v>
      </c>
      <c r="AT198" s="218" t="s">
        <v>77</v>
      </c>
      <c r="AU198" s="218" t="s">
        <v>86</v>
      </c>
      <c r="AY198" s="217" t="s">
        <v>135</v>
      </c>
      <c r="BK198" s="219">
        <f>SUM(BK199:BK203)</f>
        <v>0</v>
      </c>
    </row>
    <row r="199" s="1" customFormat="1" ht="24" customHeight="1">
      <c r="B199" s="37"/>
      <c r="C199" s="222" t="s">
        <v>313</v>
      </c>
      <c r="D199" s="222" t="s">
        <v>137</v>
      </c>
      <c r="E199" s="223" t="s">
        <v>314</v>
      </c>
      <c r="F199" s="224" t="s">
        <v>315</v>
      </c>
      <c r="G199" s="225" t="s">
        <v>175</v>
      </c>
      <c r="H199" s="226">
        <v>20.068000000000001</v>
      </c>
      <c r="I199" s="227"/>
      <c r="J199" s="228">
        <f>ROUND(I199*H199,2)</f>
        <v>0</v>
      </c>
      <c r="K199" s="224" t="s">
        <v>141</v>
      </c>
      <c r="L199" s="42"/>
      <c r="M199" s="229" t="s">
        <v>1</v>
      </c>
      <c r="N199" s="230" t="s">
        <v>43</v>
      </c>
      <c r="O199" s="85"/>
      <c r="P199" s="231">
        <f>O199*H199</f>
        <v>0</v>
      </c>
      <c r="Q199" s="231">
        <v>0</v>
      </c>
      <c r="R199" s="231">
        <f>Q199*H199</f>
        <v>0</v>
      </c>
      <c r="S199" s="231">
        <v>0</v>
      </c>
      <c r="T199" s="232">
        <f>S199*H199</f>
        <v>0</v>
      </c>
      <c r="AR199" s="233" t="s">
        <v>142</v>
      </c>
      <c r="AT199" s="233" t="s">
        <v>137</v>
      </c>
      <c r="AU199" s="233" t="s">
        <v>88</v>
      </c>
      <c r="AY199" s="16" t="s">
        <v>135</v>
      </c>
      <c r="BE199" s="234">
        <f>IF(N199="základní",J199,0)</f>
        <v>0</v>
      </c>
      <c r="BF199" s="234">
        <f>IF(N199="snížená",J199,0)</f>
        <v>0</v>
      </c>
      <c r="BG199" s="234">
        <f>IF(N199="zákl. přenesená",J199,0)</f>
        <v>0</v>
      </c>
      <c r="BH199" s="234">
        <f>IF(N199="sníž. přenesená",J199,0)</f>
        <v>0</v>
      </c>
      <c r="BI199" s="234">
        <f>IF(N199="nulová",J199,0)</f>
        <v>0</v>
      </c>
      <c r="BJ199" s="16" t="s">
        <v>86</v>
      </c>
      <c r="BK199" s="234">
        <f>ROUND(I199*H199,2)</f>
        <v>0</v>
      </c>
      <c r="BL199" s="16" t="s">
        <v>142</v>
      </c>
      <c r="BM199" s="233" t="s">
        <v>316</v>
      </c>
    </row>
    <row r="200" s="1" customFormat="1" ht="24" customHeight="1">
      <c r="B200" s="37"/>
      <c r="C200" s="222" t="s">
        <v>317</v>
      </c>
      <c r="D200" s="222" t="s">
        <v>137</v>
      </c>
      <c r="E200" s="223" t="s">
        <v>318</v>
      </c>
      <c r="F200" s="224" t="s">
        <v>319</v>
      </c>
      <c r="G200" s="225" t="s">
        <v>175</v>
      </c>
      <c r="H200" s="226">
        <v>602.03999999999996</v>
      </c>
      <c r="I200" s="227"/>
      <c r="J200" s="228">
        <f>ROUND(I200*H200,2)</f>
        <v>0</v>
      </c>
      <c r="K200" s="224" t="s">
        <v>141</v>
      </c>
      <c r="L200" s="42"/>
      <c r="M200" s="229" t="s">
        <v>1</v>
      </c>
      <c r="N200" s="230" t="s">
        <v>43</v>
      </c>
      <c r="O200" s="85"/>
      <c r="P200" s="231">
        <f>O200*H200</f>
        <v>0</v>
      </c>
      <c r="Q200" s="231">
        <v>0</v>
      </c>
      <c r="R200" s="231">
        <f>Q200*H200</f>
        <v>0</v>
      </c>
      <c r="S200" s="231">
        <v>0</v>
      </c>
      <c r="T200" s="232">
        <f>S200*H200</f>
        <v>0</v>
      </c>
      <c r="AR200" s="233" t="s">
        <v>142</v>
      </c>
      <c r="AT200" s="233" t="s">
        <v>137</v>
      </c>
      <c r="AU200" s="233" t="s">
        <v>88</v>
      </c>
      <c r="AY200" s="16" t="s">
        <v>135</v>
      </c>
      <c r="BE200" s="234">
        <f>IF(N200="základní",J200,0)</f>
        <v>0</v>
      </c>
      <c r="BF200" s="234">
        <f>IF(N200="snížená",J200,0)</f>
        <v>0</v>
      </c>
      <c r="BG200" s="234">
        <f>IF(N200="zákl. přenesená",J200,0)</f>
        <v>0</v>
      </c>
      <c r="BH200" s="234">
        <f>IF(N200="sníž. přenesená",J200,0)</f>
        <v>0</v>
      </c>
      <c r="BI200" s="234">
        <f>IF(N200="nulová",J200,0)</f>
        <v>0</v>
      </c>
      <c r="BJ200" s="16" t="s">
        <v>86</v>
      </c>
      <c r="BK200" s="234">
        <f>ROUND(I200*H200,2)</f>
        <v>0</v>
      </c>
      <c r="BL200" s="16" t="s">
        <v>142</v>
      </c>
      <c r="BM200" s="233" t="s">
        <v>320</v>
      </c>
    </row>
    <row r="201" s="13" customFormat="1">
      <c r="B201" s="246"/>
      <c r="C201" s="247"/>
      <c r="D201" s="237" t="s">
        <v>144</v>
      </c>
      <c r="E201" s="247"/>
      <c r="F201" s="249" t="s">
        <v>321</v>
      </c>
      <c r="G201" s="247"/>
      <c r="H201" s="250">
        <v>602.03999999999996</v>
      </c>
      <c r="I201" s="251"/>
      <c r="J201" s="247"/>
      <c r="K201" s="247"/>
      <c r="L201" s="252"/>
      <c r="M201" s="253"/>
      <c r="N201" s="254"/>
      <c r="O201" s="254"/>
      <c r="P201" s="254"/>
      <c r="Q201" s="254"/>
      <c r="R201" s="254"/>
      <c r="S201" s="254"/>
      <c r="T201" s="255"/>
      <c r="AT201" s="256" t="s">
        <v>144</v>
      </c>
      <c r="AU201" s="256" t="s">
        <v>88</v>
      </c>
      <c r="AV201" s="13" t="s">
        <v>88</v>
      </c>
      <c r="AW201" s="13" t="s">
        <v>4</v>
      </c>
      <c r="AX201" s="13" t="s">
        <v>86</v>
      </c>
      <c r="AY201" s="256" t="s">
        <v>135</v>
      </c>
    </row>
    <row r="202" s="1" customFormat="1" ht="24" customHeight="1">
      <c r="B202" s="37"/>
      <c r="C202" s="222" t="s">
        <v>322</v>
      </c>
      <c r="D202" s="222" t="s">
        <v>137</v>
      </c>
      <c r="E202" s="223" t="s">
        <v>323</v>
      </c>
      <c r="F202" s="224" t="s">
        <v>324</v>
      </c>
      <c r="G202" s="225" t="s">
        <v>175</v>
      </c>
      <c r="H202" s="226">
        <v>20.068000000000001</v>
      </c>
      <c r="I202" s="227"/>
      <c r="J202" s="228">
        <f>ROUND(I202*H202,2)</f>
        <v>0</v>
      </c>
      <c r="K202" s="224" t="s">
        <v>141</v>
      </c>
      <c r="L202" s="42"/>
      <c r="M202" s="229" t="s">
        <v>1</v>
      </c>
      <c r="N202" s="230" t="s">
        <v>43</v>
      </c>
      <c r="O202" s="85"/>
      <c r="P202" s="231">
        <f>O202*H202</f>
        <v>0</v>
      </c>
      <c r="Q202" s="231">
        <v>0</v>
      </c>
      <c r="R202" s="231">
        <f>Q202*H202</f>
        <v>0</v>
      </c>
      <c r="S202" s="231">
        <v>0</v>
      </c>
      <c r="T202" s="232">
        <f>S202*H202</f>
        <v>0</v>
      </c>
      <c r="AR202" s="233" t="s">
        <v>142</v>
      </c>
      <c r="AT202" s="233" t="s">
        <v>137</v>
      </c>
      <c r="AU202" s="233" t="s">
        <v>88</v>
      </c>
      <c r="AY202" s="16" t="s">
        <v>135</v>
      </c>
      <c r="BE202" s="234">
        <f>IF(N202="základní",J202,0)</f>
        <v>0</v>
      </c>
      <c r="BF202" s="234">
        <f>IF(N202="snížená",J202,0)</f>
        <v>0</v>
      </c>
      <c r="BG202" s="234">
        <f>IF(N202="zákl. přenesená",J202,0)</f>
        <v>0</v>
      </c>
      <c r="BH202" s="234">
        <f>IF(N202="sníž. přenesená",J202,0)</f>
        <v>0</v>
      </c>
      <c r="BI202" s="234">
        <f>IF(N202="nulová",J202,0)</f>
        <v>0</v>
      </c>
      <c r="BJ202" s="16" t="s">
        <v>86</v>
      </c>
      <c r="BK202" s="234">
        <f>ROUND(I202*H202,2)</f>
        <v>0</v>
      </c>
      <c r="BL202" s="16" t="s">
        <v>142</v>
      </c>
      <c r="BM202" s="233" t="s">
        <v>325</v>
      </c>
    </row>
    <row r="203" s="1" customFormat="1" ht="24" customHeight="1">
      <c r="B203" s="37"/>
      <c r="C203" s="222" t="s">
        <v>326</v>
      </c>
      <c r="D203" s="222" t="s">
        <v>137</v>
      </c>
      <c r="E203" s="223" t="s">
        <v>327</v>
      </c>
      <c r="F203" s="224" t="s">
        <v>328</v>
      </c>
      <c r="G203" s="225" t="s">
        <v>175</v>
      </c>
      <c r="H203" s="226">
        <v>20.068000000000001</v>
      </c>
      <c r="I203" s="227"/>
      <c r="J203" s="228">
        <f>ROUND(I203*H203,2)</f>
        <v>0</v>
      </c>
      <c r="K203" s="224" t="s">
        <v>141</v>
      </c>
      <c r="L203" s="42"/>
      <c r="M203" s="229" t="s">
        <v>1</v>
      </c>
      <c r="N203" s="230" t="s">
        <v>43</v>
      </c>
      <c r="O203" s="85"/>
      <c r="P203" s="231">
        <f>O203*H203</f>
        <v>0</v>
      </c>
      <c r="Q203" s="231">
        <v>0</v>
      </c>
      <c r="R203" s="231">
        <f>Q203*H203</f>
        <v>0</v>
      </c>
      <c r="S203" s="231">
        <v>0</v>
      </c>
      <c r="T203" s="232">
        <f>S203*H203</f>
        <v>0</v>
      </c>
      <c r="AR203" s="233" t="s">
        <v>142</v>
      </c>
      <c r="AT203" s="233" t="s">
        <v>137</v>
      </c>
      <c r="AU203" s="233" t="s">
        <v>88</v>
      </c>
      <c r="AY203" s="16" t="s">
        <v>135</v>
      </c>
      <c r="BE203" s="234">
        <f>IF(N203="základní",J203,0)</f>
        <v>0</v>
      </c>
      <c r="BF203" s="234">
        <f>IF(N203="snížená",J203,0)</f>
        <v>0</v>
      </c>
      <c r="BG203" s="234">
        <f>IF(N203="zákl. přenesená",J203,0)</f>
        <v>0</v>
      </c>
      <c r="BH203" s="234">
        <f>IF(N203="sníž. přenesená",J203,0)</f>
        <v>0</v>
      </c>
      <c r="BI203" s="234">
        <f>IF(N203="nulová",J203,0)</f>
        <v>0</v>
      </c>
      <c r="BJ203" s="16" t="s">
        <v>86</v>
      </c>
      <c r="BK203" s="234">
        <f>ROUND(I203*H203,2)</f>
        <v>0</v>
      </c>
      <c r="BL203" s="16" t="s">
        <v>142</v>
      </c>
      <c r="BM203" s="233" t="s">
        <v>329</v>
      </c>
    </row>
    <row r="204" s="11" customFormat="1" ht="22.8" customHeight="1">
      <c r="B204" s="206"/>
      <c r="C204" s="207"/>
      <c r="D204" s="208" t="s">
        <v>77</v>
      </c>
      <c r="E204" s="220" t="s">
        <v>330</v>
      </c>
      <c r="F204" s="220" t="s">
        <v>331</v>
      </c>
      <c r="G204" s="207"/>
      <c r="H204" s="207"/>
      <c r="I204" s="210"/>
      <c r="J204" s="221">
        <f>BK204</f>
        <v>0</v>
      </c>
      <c r="K204" s="207"/>
      <c r="L204" s="212"/>
      <c r="M204" s="213"/>
      <c r="N204" s="214"/>
      <c r="O204" s="214"/>
      <c r="P204" s="215">
        <f>P205</f>
        <v>0</v>
      </c>
      <c r="Q204" s="214"/>
      <c r="R204" s="215">
        <f>R205</f>
        <v>0</v>
      </c>
      <c r="S204" s="214"/>
      <c r="T204" s="216">
        <f>T205</f>
        <v>0</v>
      </c>
      <c r="AR204" s="217" t="s">
        <v>86</v>
      </c>
      <c r="AT204" s="218" t="s">
        <v>77</v>
      </c>
      <c r="AU204" s="218" t="s">
        <v>86</v>
      </c>
      <c r="AY204" s="217" t="s">
        <v>135</v>
      </c>
      <c r="BK204" s="219">
        <f>BK205</f>
        <v>0</v>
      </c>
    </row>
    <row r="205" s="1" customFormat="1" ht="24" customHeight="1">
      <c r="B205" s="37"/>
      <c r="C205" s="222" t="s">
        <v>332</v>
      </c>
      <c r="D205" s="222" t="s">
        <v>137</v>
      </c>
      <c r="E205" s="223" t="s">
        <v>333</v>
      </c>
      <c r="F205" s="224" t="s">
        <v>334</v>
      </c>
      <c r="G205" s="225" t="s">
        <v>175</v>
      </c>
      <c r="H205" s="226">
        <v>37.014000000000003</v>
      </c>
      <c r="I205" s="227"/>
      <c r="J205" s="228">
        <f>ROUND(I205*H205,2)</f>
        <v>0</v>
      </c>
      <c r="K205" s="224" t="s">
        <v>141</v>
      </c>
      <c r="L205" s="42"/>
      <c r="M205" s="229" t="s">
        <v>1</v>
      </c>
      <c r="N205" s="230" t="s">
        <v>43</v>
      </c>
      <c r="O205" s="85"/>
      <c r="P205" s="231">
        <f>O205*H205</f>
        <v>0</v>
      </c>
      <c r="Q205" s="231">
        <v>0</v>
      </c>
      <c r="R205" s="231">
        <f>Q205*H205</f>
        <v>0</v>
      </c>
      <c r="S205" s="231">
        <v>0</v>
      </c>
      <c r="T205" s="232">
        <f>S205*H205</f>
        <v>0</v>
      </c>
      <c r="AR205" s="233" t="s">
        <v>142</v>
      </c>
      <c r="AT205" s="233" t="s">
        <v>137</v>
      </c>
      <c r="AU205" s="233" t="s">
        <v>88</v>
      </c>
      <c r="AY205" s="16" t="s">
        <v>135</v>
      </c>
      <c r="BE205" s="234">
        <f>IF(N205="základní",J205,0)</f>
        <v>0</v>
      </c>
      <c r="BF205" s="234">
        <f>IF(N205="snížená",J205,0)</f>
        <v>0</v>
      </c>
      <c r="BG205" s="234">
        <f>IF(N205="zákl. přenesená",J205,0)</f>
        <v>0</v>
      </c>
      <c r="BH205" s="234">
        <f>IF(N205="sníž. přenesená",J205,0)</f>
        <v>0</v>
      </c>
      <c r="BI205" s="234">
        <f>IF(N205="nulová",J205,0)</f>
        <v>0</v>
      </c>
      <c r="BJ205" s="16" t="s">
        <v>86</v>
      </c>
      <c r="BK205" s="234">
        <f>ROUND(I205*H205,2)</f>
        <v>0</v>
      </c>
      <c r="BL205" s="16" t="s">
        <v>142</v>
      </c>
      <c r="BM205" s="233" t="s">
        <v>335</v>
      </c>
    </row>
    <row r="206" s="11" customFormat="1" ht="25.92" customHeight="1">
      <c r="B206" s="206"/>
      <c r="C206" s="207"/>
      <c r="D206" s="208" t="s">
        <v>77</v>
      </c>
      <c r="E206" s="209" t="s">
        <v>336</v>
      </c>
      <c r="F206" s="209" t="s">
        <v>337</v>
      </c>
      <c r="G206" s="207"/>
      <c r="H206" s="207"/>
      <c r="I206" s="210"/>
      <c r="J206" s="211">
        <f>BK206</f>
        <v>0</v>
      </c>
      <c r="K206" s="207"/>
      <c r="L206" s="212"/>
      <c r="M206" s="213"/>
      <c r="N206" s="214"/>
      <c r="O206" s="214"/>
      <c r="P206" s="215">
        <f>P207+P215+P219+P233+P252+P268+P275</f>
        <v>0</v>
      </c>
      <c r="Q206" s="214"/>
      <c r="R206" s="215">
        <f>R207+R215+R219+R233+R252+R268+R275</f>
        <v>2.7846956</v>
      </c>
      <c r="S206" s="214"/>
      <c r="T206" s="216">
        <f>T207+T215+T219+T233+T252+T268+T275</f>
        <v>0</v>
      </c>
      <c r="AR206" s="217" t="s">
        <v>88</v>
      </c>
      <c r="AT206" s="218" t="s">
        <v>77</v>
      </c>
      <c r="AU206" s="218" t="s">
        <v>78</v>
      </c>
      <c r="AY206" s="217" t="s">
        <v>135</v>
      </c>
      <c r="BK206" s="219">
        <f>BK207+BK215+BK219+BK233+BK252+BK268+BK275</f>
        <v>0</v>
      </c>
    </row>
    <row r="207" s="11" customFormat="1" ht="22.8" customHeight="1">
      <c r="B207" s="206"/>
      <c r="C207" s="207"/>
      <c r="D207" s="208" t="s">
        <v>77</v>
      </c>
      <c r="E207" s="220" t="s">
        <v>338</v>
      </c>
      <c r="F207" s="220" t="s">
        <v>339</v>
      </c>
      <c r="G207" s="207"/>
      <c r="H207" s="207"/>
      <c r="I207" s="210"/>
      <c r="J207" s="221">
        <f>BK207</f>
        <v>0</v>
      </c>
      <c r="K207" s="207"/>
      <c r="L207" s="212"/>
      <c r="M207" s="213"/>
      <c r="N207" s="214"/>
      <c r="O207" s="214"/>
      <c r="P207" s="215">
        <f>SUM(P208:P214)</f>
        <v>0</v>
      </c>
      <c r="Q207" s="214"/>
      <c r="R207" s="215">
        <f>SUM(R208:R214)</f>
        <v>0.12368800000000002</v>
      </c>
      <c r="S207" s="214"/>
      <c r="T207" s="216">
        <f>SUM(T208:T214)</f>
        <v>0</v>
      </c>
      <c r="AR207" s="217" t="s">
        <v>88</v>
      </c>
      <c r="AT207" s="218" t="s">
        <v>77</v>
      </c>
      <c r="AU207" s="218" t="s">
        <v>86</v>
      </c>
      <c r="AY207" s="217" t="s">
        <v>135</v>
      </c>
      <c r="BK207" s="219">
        <f>SUM(BK208:BK214)</f>
        <v>0</v>
      </c>
    </row>
    <row r="208" s="1" customFormat="1" ht="24" customHeight="1">
      <c r="B208" s="37"/>
      <c r="C208" s="222" t="s">
        <v>340</v>
      </c>
      <c r="D208" s="222" t="s">
        <v>137</v>
      </c>
      <c r="E208" s="223" t="s">
        <v>341</v>
      </c>
      <c r="F208" s="224" t="s">
        <v>342</v>
      </c>
      <c r="G208" s="225" t="s">
        <v>185</v>
      </c>
      <c r="H208" s="226">
        <v>24</v>
      </c>
      <c r="I208" s="227"/>
      <c r="J208" s="228">
        <f>ROUND(I208*H208,2)</f>
        <v>0</v>
      </c>
      <c r="K208" s="224" t="s">
        <v>141</v>
      </c>
      <c r="L208" s="42"/>
      <c r="M208" s="229" t="s">
        <v>1</v>
      </c>
      <c r="N208" s="230" t="s">
        <v>43</v>
      </c>
      <c r="O208" s="85"/>
      <c r="P208" s="231">
        <f>O208*H208</f>
        <v>0</v>
      </c>
      <c r="Q208" s="231">
        <v>0</v>
      </c>
      <c r="R208" s="231">
        <f>Q208*H208</f>
        <v>0</v>
      </c>
      <c r="S208" s="231">
        <v>0</v>
      </c>
      <c r="T208" s="232">
        <f>S208*H208</f>
        <v>0</v>
      </c>
      <c r="AR208" s="233" t="s">
        <v>213</v>
      </c>
      <c r="AT208" s="233" t="s">
        <v>137</v>
      </c>
      <c r="AU208" s="233" t="s">
        <v>88</v>
      </c>
      <c r="AY208" s="16" t="s">
        <v>135</v>
      </c>
      <c r="BE208" s="234">
        <f>IF(N208="základní",J208,0)</f>
        <v>0</v>
      </c>
      <c r="BF208" s="234">
        <f>IF(N208="snížená",J208,0)</f>
        <v>0</v>
      </c>
      <c r="BG208" s="234">
        <f>IF(N208="zákl. přenesená",J208,0)</f>
        <v>0</v>
      </c>
      <c r="BH208" s="234">
        <f>IF(N208="sníž. přenesená",J208,0)</f>
        <v>0</v>
      </c>
      <c r="BI208" s="234">
        <f>IF(N208="nulová",J208,0)</f>
        <v>0</v>
      </c>
      <c r="BJ208" s="16" t="s">
        <v>86</v>
      </c>
      <c r="BK208" s="234">
        <f>ROUND(I208*H208,2)</f>
        <v>0</v>
      </c>
      <c r="BL208" s="16" t="s">
        <v>213</v>
      </c>
      <c r="BM208" s="233" t="s">
        <v>343</v>
      </c>
    </row>
    <row r="209" s="1" customFormat="1" ht="16.5" customHeight="1">
      <c r="B209" s="37"/>
      <c r="C209" s="268" t="s">
        <v>344</v>
      </c>
      <c r="D209" s="268" t="s">
        <v>172</v>
      </c>
      <c r="E209" s="269" t="s">
        <v>345</v>
      </c>
      <c r="F209" s="270" t="s">
        <v>346</v>
      </c>
      <c r="G209" s="271" t="s">
        <v>175</v>
      </c>
      <c r="H209" s="272">
        <v>0.0070000000000000001</v>
      </c>
      <c r="I209" s="273"/>
      <c r="J209" s="274">
        <f>ROUND(I209*H209,2)</f>
        <v>0</v>
      </c>
      <c r="K209" s="270" t="s">
        <v>141</v>
      </c>
      <c r="L209" s="275"/>
      <c r="M209" s="276" t="s">
        <v>1</v>
      </c>
      <c r="N209" s="277" t="s">
        <v>43</v>
      </c>
      <c r="O209" s="85"/>
      <c r="P209" s="231">
        <f>O209*H209</f>
        <v>0</v>
      </c>
      <c r="Q209" s="231">
        <v>1</v>
      </c>
      <c r="R209" s="231">
        <f>Q209*H209</f>
        <v>0.0070000000000000001</v>
      </c>
      <c r="S209" s="231">
        <v>0</v>
      </c>
      <c r="T209" s="232">
        <f>S209*H209</f>
        <v>0</v>
      </c>
      <c r="AR209" s="233" t="s">
        <v>281</v>
      </c>
      <c r="AT209" s="233" t="s">
        <v>172</v>
      </c>
      <c r="AU209" s="233" t="s">
        <v>88</v>
      </c>
      <c r="AY209" s="16" t="s">
        <v>135</v>
      </c>
      <c r="BE209" s="234">
        <f>IF(N209="základní",J209,0)</f>
        <v>0</v>
      </c>
      <c r="BF209" s="234">
        <f>IF(N209="snížená",J209,0)</f>
        <v>0</v>
      </c>
      <c r="BG209" s="234">
        <f>IF(N209="zákl. přenesená",J209,0)</f>
        <v>0</v>
      </c>
      <c r="BH209" s="234">
        <f>IF(N209="sníž. přenesená",J209,0)</f>
        <v>0</v>
      </c>
      <c r="BI209" s="234">
        <f>IF(N209="nulová",J209,0)</f>
        <v>0</v>
      </c>
      <c r="BJ209" s="16" t="s">
        <v>86</v>
      </c>
      <c r="BK209" s="234">
        <f>ROUND(I209*H209,2)</f>
        <v>0</v>
      </c>
      <c r="BL209" s="16" t="s">
        <v>213</v>
      </c>
      <c r="BM209" s="233" t="s">
        <v>347</v>
      </c>
    </row>
    <row r="210" s="13" customFormat="1">
      <c r="B210" s="246"/>
      <c r="C210" s="247"/>
      <c r="D210" s="237" t="s">
        <v>144</v>
      </c>
      <c r="E210" s="247"/>
      <c r="F210" s="249" t="s">
        <v>348</v>
      </c>
      <c r="G210" s="247"/>
      <c r="H210" s="250">
        <v>0.0070000000000000001</v>
      </c>
      <c r="I210" s="251"/>
      <c r="J210" s="247"/>
      <c r="K210" s="247"/>
      <c r="L210" s="252"/>
      <c r="M210" s="253"/>
      <c r="N210" s="254"/>
      <c r="O210" s="254"/>
      <c r="P210" s="254"/>
      <c r="Q210" s="254"/>
      <c r="R210" s="254"/>
      <c r="S210" s="254"/>
      <c r="T210" s="255"/>
      <c r="AT210" s="256" t="s">
        <v>144</v>
      </c>
      <c r="AU210" s="256" t="s">
        <v>88</v>
      </c>
      <c r="AV210" s="13" t="s">
        <v>88</v>
      </c>
      <c r="AW210" s="13" t="s">
        <v>4</v>
      </c>
      <c r="AX210" s="13" t="s">
        <v>86</v>
      </c>
      <c r="AY210" s="256" t="s">
        <v>135</v>
      </c>
    </row>
    <row r="211" s="1" customFormat="1" ht="24" customHeight="1">
      <c r="B211" s="37"/>
      <c r="C211" s="222" t="s">
        <v>349</v>
      </c>
      <c r="D211" s="222" t="s">
        <v>137</v>
      </c>
      <c r="E211" s="223" t="s">
        <v>350</v>
      </c>
      <c r="F211" s="224" t="s">
        <v>351</v>
      </c>
      <c r="G211" s="225" t="s">
        <v>185</v>
      </c>
      <c r="H211" s="226">
        <v>24</v>
      </c>
      <c r="I211" s="227"/>
      <c r="J211" s="228">
        <f>ROUND(I211*H211,2)</f>
        <v>0</v>
      </c>
      <c r="K211" s="224" t="s">
        <v>141</v>
      </c>
      <c r="L211" s="42"/>
      <c r="M211" s="229" t="s">
        <v>1</v>
      </c>
      <c r="N211" s="230" t="s">
        <v>43</v>
      </c>
      <c r="O211" s="85"/>
      <c r="P211" s="231">
        <f>O211*H211</f>
        <v>0</v>
      </c>
      <c r="Q211" s="231">
        <v>0.00040000000000000002</v>
      </c>
      <c r="R211" s="231">
        <f>Q211*H211</f>
        <v>0.0096000000000000009</v>
      </c>
      <c r="S211" s="231">
        <v>0</v>
      </c>
      <c r="T211" s="232">
        <f>S211*H211</f>
        <v>0</v>
      </c>
      <c r="AR211" s="233" t="s">
        <v>213</v>
      </c>
      <c r="AT211" s="233" t="s">
        <v>137</v>
      </c>
      <c r="AU211" s="233" t="s">
        <v>88</v>
      </c>
      <c r="AY211" s="16" t="s">
        <v>135</v>
      </c>
      <c r="BE211" s="234">
        <f>IF(N211="základní",J211,0)</f>
        <v>0</v>
      </c>
      <c r="BF211" s="234">
        <f>IF(N211="snížená",J211,0)</f>
        <v>0</v>
      </c>
      <c r="BG211" s="234">
        <f>IF(N211="zákl. přenesená",J211,0)</f>
        <v>0</v>
      </c>
      <c r="BH211" s="234">
        <f>IF(N211="sníž. přenesená",J211,0)</f>
        <v>0</v>
      </c>
      <c r="BI211" s="234">
        <f>IF(N211="nulová",J211,0)</f>
        <v>0</v>
      </c>
      <c r="BJ211" s="16" t="s">
        <v>86</v>
      </c>
      <c r="BK211" s="234">
        <f>ROUND(I211*H211,2)</f>
        <v>0</v>
      </c>
      <c r="BL211" s="16" t="s">
        <v>213</v>
      </c>
      <c r="BM211" s="233" t="s">
        <v>352</v>
      </c>
    </row>
    <row r="212" s="1" customFormat="1" ht="36" customHeight="1">
      <c r="B212" s="37"/>
      <c r="C212" s="268" t="s">
        <v>353</v>
      </c>
      <c r="D212" s="268" t="s">
        <v>172</v>
      </c>
      <c r="E212" s="269" t="s">
        <v>354</v>
      </c>
      <c r="F212" s="270" t="s">
        <v>355</v>
      </c>
      <c r="G212" s="271" t="s">
        <v>185</v>
      </c>
      <c r="H212" s="272">
        <v>27.600000000000001</v>
      </c>
      <c r="I212" s="273"/>
      <c r="J212" s="274">
        <f>ROUND(I212*H212,2)</f>
        <v>0</v>
      </c>
      <c r="K212" s="270" t="s">
        <v>141</v>
      </c>
      <c r="L212" s="275"/>
      <c r="M212" s="276" t="s">
        <v>1</v>
      </c>
      <c r="N212" s="277" t="s">
        <v>43</v>
      </c>
      <c r="O212" s="85"/>
      <c r="P212" s="231">
        <f>O212*H212</f>
        <v>0</v>
      </c>
      <c r="Q212" s="231">
        <v>0.0038800000000000002</v>
      </c>
      <c r="R212" s="231">
        <f>Q212*H212</f>
        <v>0.10708800000000002</v>
      </c>
      <c r="S212" s="231">
        <v>0</v>
      </c>
      <c r="T212" s="232">
        <f>S212*H212</f>
        <v>0</v>
      </c>
      <c r="AR212" s="233" t="s">
        <v>281</v>
      </c>
      <c r="AT212" s="233" t="s">
        <v>172</v>
      </c>
      <c r="AU212" s="233" t="s">
        <v>88</v>
      </c>
      <c r="AY212" s="16" t="s">
        <v>135</v>
      </c>
      <c r="BE212" s="234">
        <f>IF(N212="základní",J212,0)</f>
        <v>0</v>
      </c>
      <c r="BF212" s="234">
        <f>IF(N212="snížená",J212,0)</f>
        <v>0</v>
      </c>
      <c r="BG212" s="234">
        <f>IF(N212="zákl. přenesená",J212,0)</f>
        <v>0</v>
      </c>
      <c r="BH212" s="234">
        <f>IF(N212="sníž. přenesená",J212,0)</f>
        <v>0</v>
      </c>
      <c r="BI212" s="234">
        <f>IF(N212="nulová",J212,0)</f>
        <v>0</v>
      </c>
      <c r="BJ212" s="16" t="s">
        <v>86</v>
      </c>
      <c r="BK212" s="234">
        <f>ROUND(I212*H212,2)</f>
        <v>0</v>
      </c>
      <c r="BL212" s="16" t="s">
        <v>213</v>
      </c>
      <c r="BM212" s="233" t="s">
        <v>356</v>
      </c>
    </row>
    <row r="213" s="13" customFormat="1">
      <c r="B213" s="246"/>
      <c r="C213" s="247"/>
      <c r="D213" s="237" t="s">
        <v>144</v>
      </c>
      <c r="E213" s="247"/>
      <c r="F213" s="249" t="s">
        <v>357</v>
      </c>
      <c r="G213" s="247"/>
      <c r="H213" s="250">
        <v>27.600000000000001</v>
      </c>
      <c r="I213" s="251"/>
      <c r="J213" s="247"/>
      <c r="K213" s="247"/>
      <c r="L213" s="252"/>
      <c r="M213" s="253"/>
      <c r="N213" s="254"/>
      <c r="O213" s="254"/>
      <c r="P213" s="254"/>
      <c r="Q213" s="254"/>
      <c r="R213" s="254"/>
      <c r="S213" s="254"/>
      <c r="T213" s="255"/>
      <c r="AT213" s="256" t="s">
        <v>144</v>
      </c>
      <c r="AU213" s="256" t="s">
        <v>88</v>
      </c>
      <c r="AV213" s="13" t="s">
        <v>88</v>
      </c>
      <c r="AW213" s="13" t="s">
        <v>4</v>
      </c>
      <c r="AX213" s="13" t="s">
        <v>86</v>
      </c>
      <c r="AY213" s="256" t="s">
        <v>135</v>
      </c>
    </row>
    <row r="214" s="1" customFormat="1" ht="24" customHeight="1">
      <c r="B214" s="37"/>
      <c r="C214" s="222" t="s">
        <v>358</v>
      </c>
      <c r="D214" s="222" t="s">
        <v>137</v>
      </c>
      <c r="E214" s="223" t="s">
        <v>359</v>
      </c>
      <c r="F214" s="224" t="s">
        <v>360</v>
      </c>
      <c r="G214" s="225" t="s">
        <v>175</v>
      </c>
      <c r="H214" s="226">
        <v>0.124</v>
      </c>
      <c r="I214" s="227"/>
      <c r="J214" s="228">
        <f>ROUND(I214*H214,2)</f>
        <v>0</v>
      </c>
      <c r="K214" s="224" t="s">
        <v>141</v>
      </c>
      <c r="L214" s="42"/>
      <c r="M214" s="229" t="s">
        <v>1</v>
      </c>
      <c r="N214" s="230" t="s">
        <v>43</v>
      </c>
      <c r="O214" s="85"/>
      <c r="P214" s="231">
        <f>O214*H214</f>
        <v>0</v>
      </c>
      <c r="Q214" s="231">
        <v>0</v>
      </c>
      <c r="R214" s="231">
        <f>Q214*H214</f>
        <v>0</v>
      </c>
      <c r="S214" s="231">
        <v>0</v>
      </c>
      <c r="T214" s="232">
        <f>S214*H214</f>
        <v>0</v>
      </c>
      <c r="AR214" s="233" t="s">
        <v>213</v>
      </c>
      <c r="AT214" s="233" t="s">
        <v>137</v>
      </c>
      <c r="AU214" s="233" t="s">
        <v>88</v>
      </c>
      <c r="AY214" s="16" t="s">
        <v>135</v>
      </c>
      <c r="BE214" s="234">
        <f>IF(N214="základní",J214,0)</f>
        <v>0</v>
      </c>
      <c r="BF214" s="234">
        <f>IF(N214="snížená",J214,0)</f>
        <v>0</v>
      </c>
      <c r="BG214" s="234">
        <f>IF(N214="zákl. přenesená",J214,0)</f>
        <v>0</v>
      </c>
      <c r="BH214" s="234">
        <f>IF(N214="sníž. přenesená",J214,0)</f>
        <v>0</v>
      </c>
      <c r="BI214" s="234">
        <f>IF(N214="nulová",J214,0)</f>
        <v>0</v>
      </c>
      <c r="BJ214" s="16" t="s">
        <v>86</v>
      </c>
      <c r="BK214" s="234">
        <f>ROUND(I214*H214,2)</f>
        <v>0</v>
      </c>
      <c r="BL214" s="16" t="s">
        <v>213</v>
      </c>
      <c r="BM214" s="233" t="s">
        <v>361</v>
      </c>
    </row>
    <row r="215" s="11" customFormat="1" ht="22.8" customHeight="1">
      <c r="B215" s="206"/>
      <c r="C215" s="207"/>
      <c r="D215" s="208" t="s">
        <v>77</v>
      </c>
      <c r="E215" s="220" t="s">
        <v>362</v>
      </c>
      <c r="F215" s="220" t="s">
        <v>363</v>
      </c>
      <c r="G215" s="207"/>
      <c r="H215" s="207"/>
      <c r="I215" s="210"/>
      <c r="J215" s="221">
        <f>BK215</f>
        <v>0</v>
      </c>
      <c r="K215" s="207"/>
      <c r="L215" s="212"/>
      <c r="M215" s="213"/>
      <c r="N215" s="214"/>
      <c r="O215" s="214"/>
      <c r="P215" s="215">
        <f>SUM(P216:P218)</f>
        <v>0</v>
      </c>
      <c r="Q215" s="214"/>
      <c r="R215" s="215">
        <f>SUM(R216:R218)</f>
        <v>0.30336000000000002</v>
      </c>
      <c r="S215" s="214"/>
      <c r="T215" s="216">
        <f>SUM(T216:T218)</f>
        <v>0</v>
      </c>
      <c r="AR215" s="217" t="s">
        <v>88</v>
      </c>
      <c r="AT215" s="218" t="s">
        <v>77</v>
      </c>
      <c r="AU215" s="218" t="s">
        <v>86</v>
      </c>
      <c r="AY215" s="217" t="s">
        <v>135</v>
      </c>
      <c r="BK215" s="219">
        <f>SUM(BK216:BK218)</f>
        <v>0</v>
      </c>
    </row>
    <row r="216" s="1" customFormat="1" ht="24" customHeight="1">
      <c r="B216" s="37"/>
      <c r="C216" s="222" t="s">
        <v>364</v>
      </c>
      <c r="D216" s="222" t="s">
        <v>137</v>
      </c>
      <c r="E216" s="223" t="s">
        <v>365</v>
      </c>
      <c r="F216" s="224" t="s">
        <v>366</v>
      </c>
      <c r="G216" s="225" t="s">
        <v>185</v>
      </c>
      <c r="H216" s="226">
        <v>24</v>
      </c>
      <c r="I216" s="227"/>
      <c r="J216" s="228">
        <f>ROUND(I216*H216,2)</f>
        <v>0</v>
      </c>
      <c r="K216" s="224" t="s">
        <v>141</v>
      </c>
      <c r="L216" s="42"/>
      <c r="M216" s="229" t="s">
        <v>1</v>
      </c>
      <c r="N216" s="230" t="s">
        <v>43</v>
      </c>
      <c r="O216" s="85"/>
      <c r="P216" s="231">
        <f>O216*H216</f>
        <v>0</v>
      </c>
      <c r="Q216" s="231">
        <v>0.012540000000000001</v>
      </c>
      <c r="R216" s="231">
        <f>Q216*H216</f>
        <v>0.30096000000000001</v>
      </c>
      <c r="S216" s="231">
        <v>0</v>
      </c>
      <c r="T216" s="232">
        <f>S216*H216</f>
        <v>0</v>
      </c>
      <c r="AR216" s="233" t="s">
        <v>213</v>
      </c>
      <c r="AT216" s="233" t="s">
        <v>137</v>
      </c>
      <c r="AU216" s="233" t="s">
        <v>88</v>
      </c>
      <c r="AY216" s="16" t="s">
        <v>135</v>
      </c>
      <c r="BE216" s="234">
        <f>IF(N216="základní",J216,0)</f>
        <v>0</v>
      </c>
      <c r="BF216" s="234">
        <f>IF(N216="snížená",J216,0)</f>
        <v>0</v>
      </c>
      <c r="BG216" s="234">
        <f>IF(N216="zákl. přenesená",J216,0)</f>
        <v>0</v>
      </c>
      <c r="BH216" s="234">
        <f>IF(N216="sníž. přenesená",J216,0)</f>
        <v>0</v>
      </c>
      <c r="BI216" s="234">
        <f>IF(N216="nulová",J216,0)</f>
        <v>0</v>
      </c>
      <c r="BJ216" s="16" t="s">
        <v>86</v>
      </c>
      <c r="BK216" s="234">
        <f>ROUND(I216*H216,2)</f>
        <v>0</v>
      </c>
      <c r="BL216" s="16" t="s">
        <v>213</v>
      </c>
      <c r="BM216" s="233" t="s">
        <v>367</v>
      </c>
    </row>
    <row r="217" s="1" customFormat="1" ht="16.5" customHeight="1">
      <c r="B217" s="37"/>
      <c r="C217" s="222" t="s">
        <v>368</v>
      </c>
      <c r="D217" s="222" t="s">
        <v>137</v>
      </c>
      <c r="E217" s="223" t="s">
        <v>369</v>
      </c>
      <c r="F217" s="224" t="s">
        <v>370</v>
      </c>
      <c r="G217" s="225" t="s">
        <v>185</v>
      </c>
      <c r="H217" s="226">
        <v>24</v>
      </c>
      <c r="I217" s="227"/>
      <c r="J217" s="228">
        <f>ROUND(I217*H217,2)</f>
        <v>0</v>
      </c>
      <c r="K217" s="224" t="s">
        <v>141</v>
      </c>
      <c r="L217" s="42"/>
      <c r="M217" s="229" t="s">
        <v>1</v>
      </c>
      <c r="N217" s="230" t="s">
        <v>43</v>
      </c>
      <c r="O217" s="85"/>
      <c r="P217" s="231">
        <f>O217*H217</f>
        <v>0</v>
      </c>
      <c r="Q217" s="231">
        <v>0.00010000000000000001</v>
      </c>
      <c r="R217" s="231">
        <f>Q217*H217</f>
        <v>0.0024000000000000002</v>
      </c>
      <c r="S217" s="231">
        <v>0</v>
      </c>
      <c r="T217" s="232">
        <f>S217*H217</f>
        <v>0</v>
      </c>
      <c r="AR217" s="233" t="s">
        <v>213</v>
      </c>
      <c r="AT217" s="233" t="s">
        <v>137</v>
      </c>
      <c r="AU217" s="233" t="s">
        <v>88</v>
      </c>
      <c r="AY217" s="16" t="s">
        <v>135</v>
      </c>
      <c r="BE217" s="234">
        <f>IF(N217="základní",J217,0)</f>
        <v>0</v>
      </c>
      <c r="BF217" s="234">
        <f>IF(N217="snížená",J217,0)</f>
        <v>0</v>
      </c>
      <c r="BG217" s="234">
        <f>IF(N217="zákl. přenesená",J217,0)</f>
        <v>0</v>
      </c>
      <c r="BH217" s="234">
        <f>IF(N217="sníž. přenesená",J217,0)</f>
        <v>0</v>
      </c>
      <c r="BI217" s="234">
        <f>IF(N217="nulová",J217,0)</f>
        <v>0</v>
      </c>
      <c r="BJ217" s="16" t="s">
        <v>86</v>
      </c>
      <c r="BK217" s="234">
        <f>ROUND(I217*H217,2)</f>
        <v>0</v>
      </c>
      <c r="BL217" s="16" t="s">
        <v>213</v>
      </c>
      <c r="BM217" s="233" t="s">
        <v>371</v>
      </c>
    </row>
    <row r="218" s="1" customFormat="1" ht="24" customHeight="1">
      <c r="B218" s="37"/>
      <c r="C218" s="222" t="s">
        <v>372</v>
      </c>
      <c r="D218" s="222" t="s">
        <v>137</v>
      </c>
      <c r="E218" s="223" t="s">
        <v>373</v>
      </c>
      <c r="F218" s="224" t="s">
        <v>374</v>
      </c>
      <c r="G218" s="225" t="s">
        <v>175</v>
      </c>
      <c r="H218" s="226">
        <v>0.30299999999999999</v>
      </c>
      <c r="I218" s="227"/>
      <c r="J218" s="228">
        <f>ROUND(I218*H218,2)</f>
        <v>0</v>
      </c>
      <c r="K218" s="224" t="s">
        <v>141</v>
      </c>
      <c r="L218" s="42"/>
      <c r="M218" s="229" t="s">
        <v>1</v>
      </c>
      <c r="N218" s="230" t="s">
        <v>43</v>
      </c>
      <c r="O218" s="85"/>
      <c r="P218" s="231">
        <f>O218*H218</f>
        <v>0</v>
      </c>
      <c r="Q218" s="231">
        <v>0</v>
      </c>
      <c r="R218" s="231">
        <f>Q218*H218</f>
        <v>0</v>
      </c>
      <c r="S218" s="231">
        <v>0</v>
      </c>
      <c r="T218" s="232">
        <f>S218*H218</f>
        <v>0</v>
      </c>
      <c r="AR218" s="233" t="s">
        <v>213</v>
      </c>
      <c r="AT218" s="233" t="s">
        <v>137</v>
      </c>
      <c r="AU218" s="233" t="s">
        <v>88</v>
      </c>
      <c r="AY218" s="16" t="s">
        <v>135</v>
      </c>
      <c r="BE218" s="234">
        <f>IF(N218="základní",J218,0)</f>
        <v>0</v>
      </c>
      <c r="BF218" s="234">
        <f>IF(N218="snížená",J218,0)</f>
        <v>0</v>
      </c>
      <c r="BG218" s="234">
        <f>IF(N218="zákl. přenesená",J218,0)</f>
        <v>0</v>
      </c>
      <c r="BH218" s="234">
        <f>IF(N218="sníž. přenesená",J218,0)</f>
        <v>0</v>
      </c>
      <c r="BI218" s="234">
        <f>IF(N218="nulová",J218,0)</f>
        <v>0</v>
      </c>
      <c r="BJ218" s="16" t="s">
        <v>86</v>
      </c>
      <c r="BK218" s="234">
        <f>ROUND(I218*H218,2)</f>
        <v>0</v>
      </c>
      <c r="BL218" s="16" t="s">
        <v>213</v>
      </c>
      <c r="BM218" s="233" t="s">
        <v>375</v>
      </c>
    </row>
    <row r="219" s="11" customFormat="1" ht="22.8" customHeight="1">
      <c r="B219" s="206"/>
      <c r="C219" s="207"/>
      <c r="D219" s="208" t="s">
        <v>77</v>
      </c>
      <c r="E219" s="220" t="s">
        <v>376</v>
      </c>
      <c r="F219" s="220" t="s">
        <v>377</v>
      </c>
      <c r="G219" s="207"/>
      <c r="H219" s="207"/>
      <c r="I219" s="210"/>
      <c r="J219" s="221">
        <f>BK219</f>
        <v>0</v>
      </c>
      <c r="K219" s="207"/>
      <c r="L219" s="212"/>
      <c r="M219" s="213"/>
      <c r="N219" s="214"/>
      <c r="O219" s="214"/>
      <c r="P219" s="215">
        <f>SUM(P220:P232)</f>
        <v>0</v>
      </c>
      <c r="Q219" s="214"/>
      <c r="R219" s="215">
        <f>SUM(R220:R232)</f>
        <v>0.16465000000000002</v>
      </c>
      <c r="S219" s="214"/>
      <c r="T219" s="216">
        <f>SUM(T220:T232)</f>
        <v>0</v>
      </c>
      <c r="AR219" s="217" t="s">
        <v>88</v>
      </c>
      <c r="AT219" s="218" t="s">
        <v>77</v>
      </c>
      <c r="AU219" s="218" t="s">
        <v>86</v>
      </c>
      <c r="AY219" s="217" t="s">
        <v>135</v>
      </c>
      <c r="BK219" s="219">
        <f>SUM(BK220:BK232)</f>
        <v>0</v>
      </c>
    </row>
    <row r="220" s="1" customFormat="1" ht="24" customHeight="1">
      <c r="B220" s="37"/>
      <c r="C220" s="222" t="s">
        <v>378</v>
      </c>
      <c r="D220" s="222" t="s">
        <v>137</v>
      </c>
      <c r="E220" s="223" t="s">
        <v>379</v>
      </c>
      <c r="F220" s="224" t="s">
        <v>380</v>
      </c>
      <c r="G220" s="225" t="s">
        <v>185</v>
      </c>
      <c r="H220" s="226">
        <v>1.5</v>
      </c>
      <c r="I220" s="227"/>
      <c r="J220" s="228">
        <f>ROUND(I220*H220,2)</f>
        <v>0</v>
      </c>
      <c r="K220" s="224" t="s">
        <v>141</v>
      </c>
      <c r="L220" s="42"/>
      <c r="M220" s="229" t="s">
        <v>1</v>
      </c>
      <c r="N220" s="230" t="s">
        <v>43</v>
      </c>
      <c r="O220" s="85"/>
      <c r="P220" s="231">
        <f>O220*H220</f>
        <v>0</v>
      </c>
      <c r="Q220" s="231">
        <v>0.00025999999999999998</v>
      </c>
      <c r="R220" s="231">
        <f>Q220*H220</f>
        <v>0.00038999999999999994</v>
      </c>
      <c r="S220" s="231">
        <v>0</v>
      </c>
      <c r="T220" s="232">
        <f>S220*H220</f>
        <v>0</v>
      </c>
      <c r="AR220" s="233" t="s">
        <v>213</v>
      </c>
      <c r="AT220" s="233" t="s">
        <v>137</v>
      </c>
      <c r="AU220" s="233" t="s">
        <v>88</v>
      </c>
      <c r="AY220" s="16" t="s">
        <v>135</v>
      </c>
      <c r="BE220" s="234">
        <f>IF(N220="základní",J220,0)</f>
        <v>0</v>
      </c>
      <c r="BF220" s="234">
        <f>IF(N220="snížená",J220,0)</f>
        <v>0</v>
      </c>
      <c r="BG220" s="234">
        <f>IF(N220="zákl. přenesená",J220,0)</f>
        <v>0</v>
      </c>
      <c r="BH220" s="234">
        <f>IF(N220="sníž. přenesená",J220,0)</f>
        <v>0</v>
      </c>
      <c r="BI220" s="234">
        <f>IF(N220="nulová",J220,0)</f>
        <v>0</v>
      </c>
      <c r="BJ220" s="16" t="s">
        <v>86</v>
      </c>
      <c r="BK220" s="234">
        <f>ROUND(I220*H220,2)</f>
        <v>0</v>
      </c>
      <c r="BL220" s="16" t="s">
        <v>213</v>
      </c>
      <c r="BM220" s="233" t="s">
        <v>381</v>
      </c>
    </row>
    <row r="221" s="1" customFormat="1" ht="24" customHeight="1">
      <c r="B221" s="37"/>
      <c r="C221" s="268" t="s">
        <v>382</v>
      </c>
      <c r="D221" s="268" t="s">
        <v>172</v>
      </c>
      <c r="E221" s="269" t="s">
        <v>383</v>
      </c>
      <c r="F221" s="270" t="s">
        <v>384</v>
      </c>
      <c r="G221" s="271" t="s">
        <v>185</v>
      </c>
      <c r="H221" s="272">
        <v>1.5</v>
      </c>
      <c r="I221" s="273"/>
      <c r="J221" s="274">
        <f>ROUND(I221*H221,2)</f>
        <v>0</v>
      </c>
      <c r="K221" s="270" t="s">
        <v>141</v>
      </c>
      <c r="L221" s="275"/>
      <c r="M221" s="276" t="s">
        <v>1</v>
      </c>
      <c r="N221" s="277" t="s">
        <v>43</v>
      </c>
      <c r="O221" s="85"/>
      <c r="P221" s="231">
        <f>O221*H221</f>
        <v>0</v>
      </c>
      <c r="Q221" s="231">
        <v>0.03056</v>
      </c>
      <c r="R221" s="231">
        <f>Q221*H221</f>
        <v>0.045839999999999999</v>
      </c>
      <c r="S221" s="231">
        <v>0</v>
      </c>
      <c r="T221" s="232">
        <f>S221*H221</f>
        <v>0</v>
      </c>
      <c r="AR221" s="233" t="s">
        <v>281</v>
      </c>
      <c r="AT221" s="233" t="s">
        <v>172</v>
      </c>
      <c r="AU221" s="233" t="s">
        <v>88</v>
      </c>
      <c r="AY221" s="16" t="s">
        <v>135</v>
      </c>
      <c r="BE221" s="234">
        <f>IF(N221="základní",J221,0)</f>
        <v>0</v>
      </c>
      <c r="BF221" s="234">
        <f>IF(N221="snížená",J221,0)</f>
        <v>0</v>
      </c>
      <c r="BG221" s="234">
        <f>IF(N221="zákl. přenesená",J221,0)</f>
        <v>0</v>
      </c>
      <c r="BH221" s="234">
        <f>IF(N221="sníž. přenesená",J221,0)</f>
        <v>0</v>
      </c>
      <c r="BI221" s="234">
        <f>IF(N221="nulová",J221,0)</f>
        <v>0</v>
      </c>
      <c r="BJ221" s="16" t="s">
        <v>86</v>
      </c>
      <c r="BK221" s="234">
        <f>ROUND(I221*H221,2)</f>
        <v>0</v>
      </c>
      <c r="BL221" s="16" t="s">
        <v>213</v>
      </c>
      <c r="BM221" s="233" t="s">
        <v>385</v>
      </c>
    </row>
    <row r="222" s="1" customFormat="1" ht="24" customHeight="1">
      <c r="B222" s="37"/>
      <c r="C222" s="222" t="s">
        <v>386</v>
      </c>
      <c r="D222" s="222" t="s">
        <v>137</v>
      </c>
      <c r="E222" s="223" t="s">
        <v>387</v>
      </c>
      <c r="F222" s="224" t="s">
        <v>388</v>
      </c>
      <c r="G222" s="225" t="s">
        <v>201</v>
      </c>
      <c r="H222" s="226">
        <v>6</v>
      </c>
      <c r="I222" s="227"/>
      <c r="J222" s="228">
        <f>ROUND(I222*H222,2)</f>
        <v>0</v>
      </c>
      <c r="K222" s="224" t="s">
        <v>141</v>
      </c>
      <c r="L222" s="42"/>
      <c r="M222" s="229" t="s">
        <v>1</v>
      </c>
      <c r="N222" s="230" t="s">
        <v>43</v>
      </c>
      <c r="O222" s="85"/>
      <c r="P222" s="231">
        <f>O222*H222</f>
        <v>0</v>
      </c>
      <c r="Q222" s="231">
        <v>0</v>
      </c>
      <c r="R222" s="231">
        <f>Q222*H222</f>
        <v>0</v>
      </c>
      <c r="S222" s="231">
        <v>0</v>
      </c>
      <c r="T222" s="232">
        <f>S222*H222</f>
        <v>0</v>
      </c>
      <c r="AR222" s="233" t="s">
        <v>213</v>
      </c>
      <c r="AT222" s="233" t="s">
        <v>137</v>
      </c>
      <c r="AU222" s="233" t="s">
        <v>88</v>
      </c>
      <c r="AY222" s="16" t="s">
        <v>135</v>
      </c>
      <c r="BE222" s="234">
        <f>IF(N222="základní",J222,0)</f>
        <v>0</v>
      </c>
      <c r="BF222" s="234">
        <f>IF(N222="snížená",J222,0)</f>
        <v>0</v>
      </c>
      <c r="BG222" s="234">
        <f>IF(N222="zákl. přenesená",J222,0)</f>
        <v>0</v>
      </c>
      <c r="BH222" s="234">
        <f>IF(N222="sníž. přenesená",J222,0)</f>
        <v>0</v>
      </c>
      <c r="BI222" s="234">
        <f>IF(N222="nulová",J222,0)</f>
        <v>0</v>
      </c>
      <c r="BJ222" s="16" t="s">
        <v>86</v>
      </c>
      <c r="BK222" s="234">
        <f>ROUND(I222*H222,2)</f>
        <v>0</v>
      </c>
      <c r="BL222" s="16" t="s">
        <v>213</v>
      </c>
      <c r="BM222" s="233" t="s">
        <v>389</v>
      </c>
    </row>
    <row r="223" s="1" customFormat="1" ht="16.5" customHeight="1">
      <c r="B223" s="37"/>
      <c r="C223" s="268" t="s">
        <v>390</v>
      </c>
      <c r="D223" s="268" t="s">
        <v>172</v>
      </c>
      <c r="E223" s="269" t="s">
        <v>391</v>
      </c>
      <c r="F223" s="270" t="s">
        <v>392</v>
      </c>
      <c r="G223" s="271" t="s">
        <v>201</v>
      </c>
      <c r="H223" s="272">
        <v>3</v>
      </c>
      <c r="I223" s="273"/>
      <c r="J223" s="274">
        <f>ROUND(I223*H223,2)</f>
        <v>0</v>
      </c>
      <c r="K223" s="270" t="s">
        <v>141</v>
      </c>
      <c r="L223" s="275"/>
      <c r="M223" s="276" t="s">
        <v>1</v>
      </c>
      <c r="N223" s="277" t="s">
        <v>43</v>
      </c>
      <c r="O223" s="85"/>
      <c r="P223" s="231">
        <f>O223*H223</f>
        <v>0</v>
      </c>
      <c r="Q223" s="231">
        <v>0.0138</v>
      </c>
      <c r="R223" s="231">
        <f>Q223*H223</f>
        <v>0.041399999999999999</v>
      </c>
      <c r="S223" s="231">
        <v>0</v>
      </c>
      <c r="T223" s="232">
        <f>S223*H223</f>
        <v>0</v>
      </c>
      <c r="AR223" s="233" t="s">
        <v>281</v>
      </c>
      <c r="AT223" s="233" t="s">
        <v>172</v>
      </c>
      <c r="AU223" s="233" t="s">
        <v>88</v>
      </c>
      <c r="AY223" s="16" t="s">
        <v>135</v>
      </c>
      <c r="BE223" s="234">
        <f>IF(N223="základní",J223,0)</f>
        <v>0</v>
      </c>
      <c r="BF223" s="234">
        <f>IF(N223="snížená",J223,0)</f>
        <v>0</v>
      </c>
      <c r="BG223" s="234">
        <f>IF(N223="zákl. přenesená",J223,0)</f>
        <v>0</v>
      </c>
      <c r="BH223" s="234">
        <f>IF(N223="sníž. přenesená",J223,0)</f>
        <v>0</v>
      </c>
      <c r="BI223" s="234">
        <f>IF(N223="nulová",J223,0)</f>
        <v>0</v>
      </c>
      <c r="BJ223" s="16" t="s">
        <v>86</v>
      </c>
      <c r="BK223" s="234">
        <f>ROUND(I223*H223,2)</f>
        <v>0</v>
      </c>
      <c r="BL223" s="16" t="s">
        <v>213</v>
      </c>
      <c r="BM223" s="233" t="s">
        <v>393</v>
      </c>
    </row>
    <row r="224" s="1" customFormat="1" ht="16.5" customHeight="1">
      <c r="B224" s="37"/>
      <c r="C224" s="268" t="s">
        <v>394</v>
      </c>
      <c r="D224" s="268" t="s">
        <v>172</v>
      </c>
      <c r="E224" s="269" t="s">
        <v>395</v>
      </c>
      <c r="F224" s="270" t="s">
        <v>396</v>
      </c>
      <c r="G224" s="271" t="s">
        <v>201</v>
      </c>
      <c r="H224" s="272">
        <v>2</v>
      </c>
      <c r="I224" s="273"/>
      <c r="J224" s="274">
        <f>ROUND(I224*H224,2)</f>
        <v>0</v>
      </c>
      <c r="K224" s="270" t="s">
        <v>141</v>
      </c>
      <c r="L224" s="275"/>
      <c r="M224" s="276" t="s">
        <v>1</v>
      </c>
      <c r="N224" s="277" t="s">
        <v>43</v>
      </c>
      <c r="O224" s="85"/>
      <c r="P224" s="231">
        <f>O224*H224</f>
        <v>0</v>
      </c>
      <c r="Q224" s="231">
        <v>0.0155</v>
      </c>
      <c r="R224" s="231">
        <f>Q224*H224</f>
        <v>0.031</v>
      </c>
      <c r="S224" s="231">
        <v>0</v>
      </c>
      <c r="T224" s="232">
        <f>S224*H224</f>
        <v>0</v>
      </c>
      <c r="AR224" s="233" t="s">
        <v>281</v>
      </c>
      <c r="AT224" s="233" t="s">
        <v>172</v>
      </c>
      <c r="AU224" s="233" t="s">
        <v>88</v>
      </c>
      <c r="AY224" s="16" t="s">
        <v>135</v>
      </c>
      <c r="BE224" s="234">
        <f>IF(N224="základní",J224,0)</f>
        <v>0</v>
      </c>
      <c r="BF224" s="234">
        <f>IF(N224="snížená",J224,0)</f>
        <v>0</v>
      </c>
      <c r="BG224" s="234">
        <f>IF(N224="zákl. přenesená",J224,0)</f>
        <v>0</v>
      </c>
      <c r="BH224" s="234">
        <f>IF(N224="sníž. přenesená",J224,0)</f>
        <v>0</v>
      </c>
      <c r="BI224" s="234">
        <f>IF(N224="nulová",J224,0)</f>
        <v>0</v>
      </c>
      <c r="BJ224" s="16" t="s">
        <v>86</v>
      </c>
      <c r="BK224" s="234">
        <f>ROUND(I224*H224,2)</f>
        <v>0</v>
      </c>
      <c r="BL224" s="16" t="s">
        <v>213</v>
      </c>
      <c r="BM224" s="233" t="s">
        <v>397</v>
      </c>
    </row>
    <row r="225" s="1" customFormat="1" ht="16.5" customHeight="1">
      <c r="B225" s="37"/>
      <c r="C225" s="268" t="s">
        <v>398</v>
      </c>
      <c r="D225" s="268" t="s">
        <v>172</v>
      </c>
      <c r="E225" s="269" t="s">
        <v>399</v>
      </c>
      <c r="F225" s="270" t="s">
        <v>400</v>
      </c>
      <c r="G225" s="271" t="s">
        <v>201</v>
      </c>
      <c r="H225" s="272">
        <v>1</v>
      </c>
      <c r="I225" s="273"/>
      <c r="J225" s="274">
        <f>ROUND(I225*H225,2)</f>
        <v>0</v>
      </c>
      <c r="K225" s="270" t="s">
        <v>141</v>
      </c>
      <c r="L225" s="275"/>
      <c r="M225" s="276" t="s">
        <v>1</v>
      </c>
      <c r="N225" s="277" t="s">
        <v>43</v>
      </c>
      <c r="O225" s="85"/>
      <c r="P225" s="231">
        <f>O225*H225</f>
        <v>0</v>
      </c>
      <c r="Q225" s="231">
        <v>0.016500000000000001</v>
      </c>
      <c r="R225" s="231">
        <f>Q225*H225</f>
        <v>0.016500000000000001</v>
      </c>
      <c r="S225" s="231">
        <v>0</v>
      </c>
      <c r="T225" s="232">
        <f>S225*H225</f>
        <v>0</v>
      </c>
      <c r="AR225" s="233" t="s">
        <v>281</v>
      </c>
      <c r="AT225" s="233" t="s">
        <v>172</v>
      </c>
      <c r="AU225" s="233" t="s">
        <v>88</v>
      </c>
      <c r="AY225" s="16" t="s">
        <v>135</v>
      </c>
      <c r="BE225" s="234">
        <f>IF(N225="základní",J225,0)</f>
        <v>0</v>
      </c>
      <c r="BF225" s="234">
        <f>IF(N225="snížená",J225,0)</f>
        <v>0</v>
      </c>
      <c r="BG225" s="234">
        <f>IF(N225="zákl. přenesená",J225,0)</f>
        <v>0</v>
      </c>
      <c r="BH225" s="234">
        <f>IF(N225="sníž. přenesená",J225,0)</f>
        <v>0</v>
      </c>
      <c r="BI225" s="234">
        <f>IF(N225="nulová",J225,0)</f>
        <v>0</v>
      </c>
      <c r="BJ225" s="16" t="s">
        <v>86</v>
      </c>
      <c r="BK225" s="234">
        <f>ROUND(I225*H225,2)</f>
        <v>0</v>
      </c>
      <c r="BL225" s="16" t="s">
        <v>213</v>
      </c>
      <c r="BM225" s="233" t="s">
        <v>401</v>
      </c>
    </row>
    <row r="226" s="1" customFormat="1" ht="24" customHeight="1">
      <c r="B226" s="37"/>
      <c r="C226" s="222" t="s">
        <v>402</v>
      </c>
      <c r="D226" s="222" t="s">
        <v>137</v>
      </c>
      <c r="E226" s="223" t="s">
        <v>403</v>
      </c>
      <c r="F226" s="224" t="s">
        <v>404</v>
      </c>
      <c r="G226" s="225" t="s">
        <v>201</v>
      </c>
      <c r="H226" s="226">
        <v>1</v>
      </c>
      <c r="I226" s="227"/>
      <c r="J226" s="228">
        <f>ROUND(I226*H226,2)</f>
        <v>0</v>
      </c>
      <c r="K226" s="224" t="s">
        <v>141</v>
      </c>
      <c r="L226" s="42"/>
      <c r="M226" s="229" t="s">
        <v>1</v>
      </c>
      <c r="N226" s="230" t="s">
        <v>43</v>
      </c>
      <c r="O226" s="85"/>
      <c r="P226" s="231">
        <f>O226*H226</f>
        <v>0</v>
      </c>
      <c r="Q226" s="231">
        <v>0.00092000000000000003</v>
      </c>
      <c r="R226" s="231">
        <f>Q226*H226</f>
        <v>0.00092000000000000003</v>
      </c>
      <c r="S226" s="231">
        <v>0</v>
      </c>
      <c r="T226" s="232">
        <f>S226*H226</f>
        <v>0</v>
      </c>
      <c r="AR226" s="233" t="s">
        <v>213</v>
      </c>
      <c r="AT226" s="233" t="s">
        <v>137</v>
      </c>
      <c r="AU226" s="233" t="s">
        <v>88</v>
      </c>
      <c r="AY226" s="16" t="s">
        <v>135</v>
      </c>
      <c r="BE226" s="234">
        <f>IF(N226="základní",J226,0)</f>
        <v>0</v>
      </c>
      <c r="BF226" s="234">
        <f>IF(N226="snížená",J226,0)</f>
        <v>0</v>
      </c>
      <c r="BG226" s="234">
        <f>IF(N226="zákl. přenesená",J226,0)</f>
        <v>0</v>
      </c>
      <c r="BH226" s="234">
        <f>IF(N226="sníž. přenesená",J226,0)</f>
        <v>0</v>
      </c>
      <c r="BI226" s="234">
        <f>IF(N226="nulová",J226,0)</f>
        <v>0</v>
      </c>
      <c r="BJ226" s="16" t="s">
        <v>86</v>
      </c>
      <c r="BK226" s="234">
        <f>ROUND(I226*H226,2)</f>
        <v>0</v>
      </c>
      <c r="BL226" s="16" t="s">
        <v>213</v>
      </c>
      <c r="BM226" s="233" t="s">
        <v>405</v>
      </c>
    </row>
    <row r="227" s="1" customFormat="1" ht="16.5" customHeight="1">
      <c r="B227" s="37"/>
      <c r="C227" s="268" t="s">
        <v>406</v>
      </c>
      <c r="D227" s="268" t="s">
        <v>172</v>
      </c>
      <c r="E227" s="269" t="s">
        <v>407</v>
      </c>
      <c r="F227" s="270" t="s">
        <v>408</v>
      </c>
      <c r="G227" s="271" t="s">
        <v>201</v>
      </c>
      <c r="H227" s="272">
        <v>1</v>
      </c>
      <c r="I227" s="273"/>
      <c r="J227" s="274">
        <f>ROUND(I227*H227,2)</f>
        <v>0</v>
      </c>
      <c r="K227" s="270" t="s">
        <v>141</v>
      </c>
      <c r="L227" s="275"/>
      <c r="M227" s="276" t="s">
        <v>1</v>
      </c>
      <c r="N227" s="277" t="s">
        <v>43</v>
      </c>
      <c r="O227" s="85"/>
      <c r="P227" s="231">
        <f>O227*H227</f>
        <v>0</v>
      </c>
      <c r="Q227" s="231">
        <v>0.019</v>
      </c>
      <c r="R227" s="231">
        <f>Q227*H227</f>
        <v>0.019</v>
      </c>
      <c r="S227" s="231">
        <v>0</v>
      </c>
      <c r="T227" s="232">
        <f>S227*H227</f>
        <v>0</v>
      </c>
      <c r="AR227" s="233" t="s">
        <v>281</v>
      </c>
      <c r="AT227" s="233" t="s">
        <v>172</v>
      </c>
      <c r="AU227" s="233" t="s">
        <v>88</v>
      </c>
      <c r="AY227" s="16" t="s">
        <v>135</v>
      </c>
      <c r="BE227" s="234">
        <f>IF(N227="základní",J227,0)</f>
        <v>0</v>
      </c>
      <c r="BF227" s="234">
        <f>IF(N227="snížená",J227,0)</f>
        <v>0</v>
      </c>
      <c r="BG227" s="234">
        <f>IF(N227="zákl. přenesená",J227,0)</f>
        <v>0</v>
      </c>
      <c r="BH227" s="234">
        <f>IF(N227="sníž. přenesená",J227,0)</f>
        <v>0</v>
      </c>
      <c r="BI227" s="234">
        <f>IF(N227="nulová",J227,0)</f>
        <v>0</v>
      </c>
      <c r="BJ227" s="16" t="s">
        <v>86</v>
      </c>
      <c r="BK227" s="234">
        <f>ROUND(I227*H227,2)</f>
        <v>0</v>
      </c>
      <c r="BL227" s="16" t="s">
        <v>213</v>
      </c>
      <c r="BM227" s="233" t="s">
        <v>409</v>
      </c>
    </row>
    <row r="228" s="1" customFormat="1" ht="16.5" customHeight="1">
      <c r="B228" s="37"/>
      <c r="C228" s="222" t="s">
        <v>410</v>
      </c>
      <c r="D228" s="222" t="s">
        <v>137</v>
      </c>
      <c r="E228" s="223" t="s">
        <v>411</v>
      </c>
      <c r="F228" s="224" t="s">
        <v>412</v>
      </c>
      <c r="G228" s="225" t="s">
        <v>201</v>
      </c>
      <c r="H228" s="226">
        <v>6</v>
      </c>
      <c r="I228" s="227"/>
      <c r="J228" s="228">
        <f>ROUND(I228*H228,2)</f>
        <v>0</v>
      </c>
      <c r="K228" s="224" t="s">
        <v>141</v>
      </c>
      <c r="L228" s="42"/>
      <c r="M228" s="229" t="s">
        <v>1</v>
      </c>
      <c r="N228" s="230" t="s">
        <v>43</v>
      </c>
      <c r="O228" s="85"/>
      <c r="P228" s="231">
        <f>O228*H228</f>
        <v>0</v>
      </c>
      <c r="Q228" s="231">
        <v>0</v>
      </c>
      <c r="R228" s="231">
        <f>Q228*H228</f>
        <v>0</v>
      </c>
      <c r="S228" s="231">
        <v>0</v>
      </c>
      <c r="T228" s="232">
        <f>S228*H228</f>
        <v>0</v>
      </c>
      <c r="AR228" s="233" t="s">
        <v>213</v>
      </c>
      <c r="AT228" s="233" t="s">
        <v>137</v>
      </c>
      <c r="AU228" s="233" t="s">
        <v>88</v>
      </c>
      <c r="AY228" s="16" t="s">
        <v>135</v>
      </c>
      <c r="BE228" s="234">
        <f>IF(N228="základní",J228,0)</f>
        <v>0</v>
      </c>
      <c r="BF228" s="234">
        <f>IF(N228="snížená",J228,0)</f>
        <v>0</v>
      </c>
      <c r="BG228" s="234">
        <f>IF(N228="zákl. přenesená",J228,0)</f>
        <v>0</v>
      </c>
      <c r="BH228" s="234">
        <f>IF(N228="sníž. přenesená",J228,0)</f>
        <v>0</v>
      </c>
      <c r="BI228" s="234">
        <f>IF(N228="nulová",J228,0)</f>
        <v>0</v>
      </c>
      <c r="BJ228" s="16" t="s">
        <v>86</v>
      </c>
      <c r="BK228" s="234">
        <f>ROUND(I228*H228,2)</f>
        <v>0</v>
      </c>
      <c r="BL228" s="16" t="s">
        <v>213</v>
      </c>
      <c r="BM228" s="233" t="s">
        <v>413</v>
      </c>
    </row>
    <row r="229" s="1" customFormat="1" ht="16.5" customHeight="1">
      <c r="B229" s="37"/>
      <c r="C229" s="268" t="s">
        <v>414</v>
      </c>
      <c r="D229" s="268" t="s">
        <v>172</v>
      </c>
      <c r="E229" s="269" t="s">
        <v>415</v>
      </c>
      <c r="F229" s="270" t="s">
        <v>416</v>
      </c>
      <c r="G229" s="271" t="s">
        <v>201</v>
      </c>
      <c r="H229" s="272">
        <v>6</v>
      </c>
      <c r="I229" s="273"/>
      <c r="J229" s="274">
        <f>ROUND(I229*H229,2)</f>
        <v>0</v>
      </c>
      <c r="K229" s="270" t="s">
        <v>141</v>
      </c>
      <c r="L229" s="275"/>
      <c r="M229" s="276" t="s">
        <v>1</v>
      </c>
      <c r="N229" s="277" t="s">
        <v>43</v>
      </c>
      <c r="O229" s="85"/>
      <c r="P229" s="231">
        <f>O229*H229</f>
        <v>0</v>
      </c>
      <c r="Q229" s="231">
        <v>0.00040000000000000002</v>
      </c>
      <c r="R229" s="231">
        <f>Q229*H229</f>
        <v>0.0024000000000000002</v>
      </c>
      <c r="S229" s="231">
        <v>0</v>
      </c>
      <c r="T229" s="232">
        <f>S229*H229</f>
        <v>0</v>
      </c>
      <c r="AR229" s="233" t="s">
        <v>281</v>
      </c>
      <c r="AT229" s="233" t="s">
        <v>172</v>
      </c>
      <c r="AU229" s="233" t="s">
        <v>88</v>
      </c>
      <c r="AY229" s="16" t="s">
        <v>135</v>
      </c>
      <c r="BE229" s="234">
        <f>IF(N229="základní",J229,0)</f>
        <v>0</v>
      </c>
      <c r="BF229" s="234">
        <f>IF(N229="snížená",J229,0)</f>
        <v>0</v>
      </c>
      <c r="BG229" s="234">
        <f>IF(N229="zákl. přenesená",J229,0)</f>
        <v>0</v>
      </c>
      <c r="BH229" s="234">
        <f>IF(N229="sníž. přenesená",J229,0)</f>
        <v>0</v>
      </c>
      <c r="BI229" s="234">
        <f>IF(N229="nulová",J229,0)</f>
        <v>0</v>
      </c>
      <c r="BJ229" s="16" t="s">
        <v>86</v>
      </c>
      <c r="BK229" s="234">
        <f>ROUND(I229*H229,2)</f>
        <v>0</v>
      </c>
      <c r="BL229" s="16" t="s">
        <v>213</v>
      </c>
      <c r="BM229" s="233" t="s">
        <v>417</v>
      </c>
    </row>
    <row r="230" s="1" customFormat="1" ht="16.5" customHeight="1">
      <c r="B230" s="37"/>
      <c r="C230" s="222" t="s">
        <v>418</v>
      </c>
      <c r="D230" s="222" t="s">
        <v>137</v>
      </c>
      <c r="E230" s="223" t="s">
        <v>419</v>
      </c>
      <c r="F230" s="224" t="s">
        <v>420</v>
      </c>
      <c r="G230" s="225" t="s">
        <v>201</v>
      </c>
      <c r="H230" s="226">
        <v>6</v>
      </c>
      <c r="I230" s="227"/>
      <c r="J230" s="228">
        <f>ROUND(I230*H230,2)</f>
        <v>0</v>
      </c>
      <c r="K230" s="224" t="s">
        <v>141</v>
      </c>
      <c r="L230" s="42"/>
      <c r="M230" s="229" t="s">
        <v>1</v>
      </c>
      <c r="N230" s="230" t="s">
        <v>43</v>
      </c>
      <c r="O230" s="85"/>
      <c r="P230" s="231">
        <f>O230*H230</f>
        <v>0</v>
      </c>
      <c r="Q230" s="231">
        <v>0</v>
      </c>
      <c r="R230" s="231">
        <f>Q230*H230</f>
        <v>0</v>
      </c>
      <c r="S230" s="231">
        <v>0</v>
      </c>
      <c r="T230" s="232">
        <f>S230*H230</f>
        <v>0</v>
      </c>
      <c r="AR230" s="233" t="s">
        <v>213</v>
      </c>
      <c r="AT230" s="233" t="s">
        <v>137</v>
      </c>
      <c r="AU230" s="233" t="s">
        <v>88</v>
      </c>
      <c r="AY230" s="16" t="s">
        <v>135</v>
      </c>
      <c r="BE230" s="234">
        <f>IF(N230="základní",J230,0)</f>
        <v>0</v>
      </c>
      <c r="BF230" s="234">
        <f>IF(N230="snížená",J230,0)</f>
        <v>0</v>
      </c>
      <c r="BG230" s="234">
        <f>IF(N230="zákl. přenesená",J230,0)</f>
        <v>0</v>
      </c>
      <c r="BH230" s="234">
        <f>IF(N230="sníž. přenesená",J230,0)</f>
        <v>0</v>
      </c>
      <c r="BI230" s="234">
        <f>IF(N230="nulová",J230,0)</f>
        <v>0</v>
      </c>
      <c r="BJ230" s="16" t="s">
        <v>86</v>
      </c>
      <c r="BK230" s="234">
        <f>ROUND(I230*H230,2)</f>
        <v>0</v>
      </c>
      <c r="BL230" s="16" t="s">
        <v>213</v>
      </c>
      <c r="BM230" s="233" t="s">
        <v>421</v>
      </c>
    </row>
    <row r="231" s="1" customFormat="1" ht="24" customHeight="1">
      <c r="B231" s="37"/>
      <c r="C231" s="268" t="s">
        <v>422</v>
      </c>
      <c r="D231" s="268" t="s">
        <v>172</v>
      </c>
      <c r="E231" s="269" t="s">
        <v>423</v>
      </c>
      <c r="F231" s="270" t="s">
        <v>424</v>
      </c>
      <c r="G231" s="271" t="s">
        <v>201</v>
      </c>
      <c r="H231" s="272">
        <v>6</v>
      </c>
      <c r="I231" s="273"/>
      <c r="J231" s="274">
        <f>ROUND(I231*H231,2)</f>
        <v>0</v>
      </c>
      <c r="K231" s="270" t="s">
        <v>141</v>
      </c>
      <c r="L231" s="275"/>
      <c r="M231" s="276" t="s">
        <v>1</v>
      </c>
      <c r="N231" s="277" t="s">
        <v>43</v>
      </c>
      <c r="O231" s="85"/>
      <c r="P231" s="231">
        <f>O231*H231</f>
        <v>0</v>
      </c>
      <c r="Q231" s="231">
        <v>0.0011999999999999999</v>
      </c>
      <c r="R231" s="231">
        <f>Q231*H231</f>
        <v>0.0071999999999999998</v>
      </c>
      <c r="S231" s="231">
        <v>0</v>
      </c>
      <c r="T231" s="232">
        <f>S231*H231</f>
        <v>0</v>
      </c>
      <c r="AR231" s="233" t="s">
        <v>281</v>
      </c>
      <c r="AT231" s="233" t="s">
        <v>172</v>
      </c>
      <c r="AU231" s="233" t="s">
        <v>88</v>
      </c>
      <c r="AY231" s="16" t="s">
        <v>135</v>
      </c>
      <c r="BE231" s="234">
        <f>IF(N231="základní",J231,0)</f>
        <v>0</v>
      </c>
      <c r="BF231" s="234">
        <f>IF(N231="snížená",J231,0)</f>
        <v>0</v>
      </c>
      <c r="BG231" s="234">
        <f>IF(N231="zákl. přenesená",J231,0)</f>
        <v>0</v>
      </c>
      <c r="BH231" s="234">
        <f>IF(N231="sníž. přenesená",J231,0)</f>
        <v>0</v>
      </c>
      <c r="BI231" s="234">
        <f>IF(N231="nulová",J231,0)</f>
        <v>0</v>
      </c>
      <c r="BJ231" s="16" t="s">
        <v>86</v>
      </c>
      <c r="BK231" s="234">
        <f>ROUND(I231*H231,2)</f>
        <v>0</v>
      </c>
      <c r="BL231" s="16" t="s">
        <v>213</v>
      </c>
      <c r="BM231" s="233" t="s">
        <v>425</v>
      </c>
    </row>
    <row r="232" s="1" customFormat="1" ht="24" customHeight="1">
      <c r="B232" s="37"/>
      <c r="C232" s="222" t="s">
        <v>426</v>
      </c>
      <c r="D232" s="222" t="s">
        <v>137</v>
      </c>
      <c r="E232" s="223" t="s">
        <v>427</v>
      </c>
      <c r="F232" s="224" t="s">
        <v>428</v>
      </c>
      <c r="G232" s="225" t="s">
        <v>175</v>
      </c>
      <c r="H232" s="226">
        <v>0.16500000000000001</v>
      </c>
      <c r="I232" s="227"/>
      <c r="J232" s="228">
        <f>ROUND(I232*H232,2)</f>
        <v>0</v>
      </c>
      <c r="K232" s="224" t="s">
        <v>141</v>
      </c>
      <c r="L232" s="42"/>
      <c r="M232" s="229" t="s">
        <v>1</v>
      </c>
      <c r="N232" s="230" t="s">
        <v>43</v>
      </c>
      <c r="O232" s="85"/>
      <c r="P232" s="231">
        <f>O232*H232</f>
        <v>0</v>
      </c>
      <c r="Q232" s="231">
        <v>0</v>
      </c>
      <c r="R232" s="231">
        <f>Q232*H232</f>
        <v>0</v>
      </c>
      <c r="S232" s="231">
        <v>0</v>
      </c>
      <c r="T232" s="232">
        <f>S232*H232</f>
        <v>0</v>
      </c>
      <c r="AR232" s="233" t="s">
        <v>213</v>
      </c>
      <c r="AT232" s="233" t="s">
        <v>137</v>
      </c>
      <c r="AU232" s="233" t="s">
        <v>88</v>
      </c>
      <c r="AY232" s="16" t="s">
        <v>135</v>
      </c>
      <c r="BE232" s="234">
        <f>IF(N232="základní",J232,0)</f>
        <v>0</v>
      </c>
      <c r="BF232" s="234">
        <f>IF(N232="snížená",J232,0)</f>
        <v>0</v>
      </c>
      <c r="BG232" s="234">
        <f>IF(N232="zákl. přenesená",J232,0)</f>
        <v>0</v>
      </c>
      <c r="BH232" s="234">
        <f>IF(N232="sníž. přenesená",J232,0)</f>
        <v>0</v>
      </c>
      <c r="BI232" s="234">
        <f>IF(N232="nulová",J232,0)</f>
        <v>0</v>
      </c>
      <c r="BJ232" s="16" t="s">
        <v>86</v>
      </c>
      <c r="BK232" s="234">
        <f>ROUND(I232*H232,2)</f>
        <v>0</v>
      </c>
      <c r="BL232" s="16" t="s">
        <v>213</v>
      </c>
      <c r="BM232" s="233" t="s">
        <v>429</v>
      </c>
    </row>
    <row r="233" s="11" customFormat="1" ht="22.8" customHeight="1">
      <c r="B233" s="206"/>
      <c r="C233" s="207"/>
      <c r="D233" s="208" t="s">
        <v>77</v>
      </c>
      <c r="E233" s="220" t="s">
        <v>430</v>
      </c>
      <c r="F233" s="220" t="s">
        <v>431</v>
      </c>
      <c r="G233" s="207"/>
      <c r="H233" s="207"/>
      <c r="I233" s="210"/>
      <c r="J233" s="221">
        <f>BK233</f>
        <v>0</v>
      </c>
      <c r="K233" s="207"/>
      <c r="L233" s="212"/>
      <c r="M233" s="213"/>
      <c r="N233" s="214"/>
      <c r="O233" s="214"/>
      <c r="P233" s="215">
        <f>SUM(P234:P251)</f>
        <v>0</v>
      </c>
      <c r="Q233" s="214"/>
      <c r="R233" s="215">
        <f>SUM(R234:R251)</f>
        <v>0.66765431999999991</v>
      </c>
      <c r="S233" s="214"/>
      <c r="T233" s="216">
        <f>SUM(T234:T251)</f>
        <v>0</v>
      </c>
      <c r="AR233" s="217" t="s">
        <v>88</v>
      </c>
      <c r="AT233" s="218" t="s">
        <v>77</v>
      </c>
      <c r="AU233" s="218" t="s">
        <v>86</v>
      </c>
      <c r="AY233" s="217" t="s">
        <v>135</v>
      </c>
      <c r="BK233" s="219">
        <f>SUM(BK234:BK251)</f>
        <v>0</v>
      </c>
    </row>
    <row r="234" s="1" customFormat="1" ht="16.5" customHeight="1">
      <c r="B234" s="37"/>
      <c r="C234" s="222" t="s">
        <v>432</v>
      </c>
      <c r="D234" s="222" t="s">
        <v>137</v>
      </c>
      <c r="E234" s="223" t="s">
        <v>433</v>
      </c>
      <c r="F234" s="224" t="s">
        <v>434</v>
      </c>
      <c r="G234" s="225" t="s">
        <v>232</v>
      </c>
      <c r="H234" s="226">
        <v>4.7999999999999998</v>
      </c>
      <c r="I234" s="227"/>
      <c r="J234" s="228">
        <f>ROUND(I234*H234,2)</f>
        <v>0</v>
      </c>
      <c r="K234" s="224" t="s">
        <v>141</v>
      </c>
      <c r="L234" s="42"/>
      <c r="M234" s="229" t="s">
        <v>1</v>
      </c>
      <c r="N234" s="230" t="s">
        <v>43</v>
      </c>
      <c r="O234" s="85"/>
      <c r="P234" s="231">
        <f>O234*H234</f>
        <v>0</v>
      </c>
      <c r="Q234" s="231">
        <v>0</v>
      </c>
      <c r="R234" s="231">
        <f>Q234*H234</f>
        <v>0</v>
      </c>
      <c r="S234" s="231">
        <v>0</v>
      </c>
      <c r="T234" s="232">
        <f>S234*H234</f>
        <v>0</v>
      </c>
      <c r="AR234" s="233" t="s">
        <v>213</v>
      </c>
      <c r="AT234" s="233" t="s">
        <v>137</v>
      </c>
      <c r="AU234" s="233" t="s">
        <v>88</v>
      </c>
      <c r="AY234" s="16" t="s">
        <v>135</v>
      </c>
      <c r="BE234" s="234">
        <f>IF(N234="základní",J234,0)</f>
        <v>0</v>
      </c>
      <c r="BF234" s="234">
        <f>IF(N234="snížená",J234,0)</f>
        <v>0</v>
      </c>
      <c r="BG234" s="234">
        <f>IF(N234="zákl. přenesená",J234,0)</f>
        <v>0</v>
      </c>
      <c r="BH234" s="234">
        <f>IF(N234="sníž. přenesená",J234,0)</f>
        <v>0</v>
      </c>
      <c r="BI234" s="234">
        <f>IF(N234="nulová",J234,0)</f>
        <v>0</v>
      </c>
      <c r="BJ234" s="16" t="s">
        <v>86</v>
      </c>
      <c r="BK234" s="234">
        <f>ROUND(I234*H234,2)</f>
        <v>0</v>
      </c>
      <c r="BL234" s="16" t="s">
        <v>213</v>
      </c>
      <c r="BM234" s="233" t="s">
        <v>435</v>
      </c>
    </row>
    <row r="235" s="1" customFormat="1" ht="24" customHeight="1">
      <c r="B235" s="37"/>
      <c r="C235" s="268" t="s">
        <v>436</v>
      </c>
      <c r="D235" s="268" t="s">
        <v>172</v>
      </c>
      <c r="E235" s="269" t="s">
        <v>437</v>
      </c>
      <c r="F235" s="270" t="s">
        <v>438</v>
      </c>
      <c r="G235" s="271" t="s">
        <v>232</v>
      </c>
      <c r="H235" s="272">
        <v>4.8959999999999999</v>
      </c>
      <c r="I235" s="273"/>
      <c r="J235" s="274">
        <f>ROUND(I235*H235,2)</f>
        <v>0</v>
      </c>
      <c r="K235" s="270" t="s">
        <v>141</v>
      </c>
      <c r="L235" s="275"/>
      <c r="M235" s="276" t="s">
        <v>1</v>
      </c>
      <c r="N235" s="277" t="s">
        <v>43</v>
      </c>
      <c r="O235" s="85"/>
      <c r="P235" s="231">
        <f>O235*H235</f>
        <v>0</v>
      </c>
      <c r="Q235" s="231">
        <v>0.00017000000000000001</v>
      </c>
      <c r="R235" s="231">
        <f>Q235*H235</f>
        <v>0.00083232</v>
      </c>
      <c r="S235" s="231">
        <v>0</v>
      </c>
      <c r="T235" s="232">
        <f>S235*H235</f>
        <v>0</v>
      </c>
      <c r="AR235" s="233" t="s">
        <v>281</v>
      </c>
      <c r="AT235" s="233" t="s">
        <v>172</v>
      </c>
      <c r="AU235" s="233" t="s">
        <v>88</v>
      </c>
      <c r="AY235" s="16" t="s">
        <v>135</v>
      </c>
      <c r="BE235" s="234">
        <f>IF(N235="základní",J235,0)</f>
        <v>0</v>
      </c>
      <c r="BF235" s="234">
        <f>IF(N235="snížená",J235,0)</f>
        <v>0</v>
      </c>
      <c r="BG235" s="234">
        <f>IF(N235="zákl. přenesená",J235,0)</f>
        <v>0</v>
      </c>
      <c r="BH235" s="234">
        <f>IF(N235="sníž. přenesená",J235,0)</f>
        <v>0</v>
      </c>
      <c r="BI235" s="234">
        <f>IF(N235="nulová",J235,0)</f>
        <v>0</v>
      </c>
      <c r="BJ235" s="16" t="s">
        <v>86</v>
      </c>
      <c r="BK235" s="234">
        <f>ROUND(I235*H235,2)</f>
        <v>0</v>
      </c>
      <c r="BL235" s="16" t="s">
        <v>213</v>
      </c>
      <c r="BM235" s="233" t="s">
        <v>439</v>
      </c>
    </row>
    <row r="236" s="13" customFormat="1">
      <c r="B236" s="246"/>
      <c r="C236" s="247"/>
      <c r="D236" s="237" t="s">
        <v>144</v>
      </c>
      <c r="E236" s="247"/>
      <c r="F236" s="249" t="s">
        <v>440</v>
      </c>
      <c r="G236" s="247"/>
      <c r="H236" s="250">
        <v>4.8959999999999999</v>
      </c>
      <c r="I236" s="251"/>
      <c r="J236" s="247"/>
      <c r="K236" s="247"/>
      <c r="L236" s="252"/>
      <c r="M236" s="253"/>
      <c r="N236" s="254"/>
      <c r="O236" s="254"/>
      <c r="P236" s="254"/>
      <c r="Q236" s="254"/>
      <c r="R236" s="254"/>
      <c r="S236" s="254"/>
      <c r="T236" s="255"/>
      <c r="AT236" s="256" t="s">
        <v>144</v>
      </c>
      <c r="AU236" s="256" t="s">
        <v>88</v>
      </c>
      <c r="AV236" s="13" t="s">
        <v>88</v>
      </c>
      <c r="AW236" s="13" t="s">
        <v>4</v>
      </c>
      <c r="AX236" s="13" t="s">
        <v>86</v>
      </c>
      <c r="AY236" s="256" t="s">
        <v>135</v>
      </c>
    </row>
    <row r="237" s="1" customFormat="1" ht="16.5" customHeight="1">
      <c r="B237" s="37"/>
      <c r="C237" s="222" t="s">
        <v>441</v>
      </c>
      <c r="D237" s="222" t="s">
        <v>137</v>
      </c>
      <c r="E237" s="223" t="s">
        <v>442</v>
      </c>
      <c r="F237" s="224" t="s">
        <v>443</v>
      </c>
      <c r="G237" s="225" t="s">
        <v>185</v>
      </c>
      <c r="H237" s="226">
        <v>24</v>
      </c>
      <c r="I237" s="227"/>
      <c r="J237" s="228">
        <f>ROUND(I237*H237,2)</f>
        <v>0</v>
      </c>
      <c r="K237" s="224" t="s">
        <v>1</v>
      </c>
      <c r="L237" s="42"/>
      <c r="M237" s="229" t="s">
        <v>1</v>
      </c>
      <c r="N237" s="230" t="s">
        <v>43</v>
      </c>
      <c r="O237" s="85"/>
      <c r="P237" s="231">
        <f>O237*H237</f>
        <v>0</v>
      </c>
      <c r="Q237" s="231">
        <v>0</v>
      </c>
      <c r="R237" s="231">
        <f>Q237*H237</f>
        <v>0</v>
      </c>
      <c r="S237" s="231">
        <v>0</v>
      </c>
      <c r="T237" s="232">
        <f>S237*H237</f>
        <v>0</v>
      </c>
      <c r="AR237" s="233" t="s">
        <v>213</v>
      </c>
      <c r="AT237" s="233" t="s">
        <v>137</v>
      </c>
      <c r="AU237" s="233" t="s">
        <v>88</v>
      </c>
      <c r="AY237" s="16" t="s">
        <v>135</v>
      </c>
      <c r="BE237" s="234">
        <f>IF(N237="základní",J237,0)</f>
        <v>0</v>
      </c>
      <c r="BF237" s="234">
        <f>IF(N237="snížená",J237,0)</f>
        <v>0</v>
      </c>
      <c r="BG237" s="234">
        <f>IF(N237="zákl. přenesená",J237,0)</f>
        <v>0</v>
      </c>
      <c r="BH237" s="234">
        <f>IF(N237="sníž. přenesená",J237,0)</f>
        <v>0</v>
      </c>
      <c r="BI237" s="234">
        <f>IF(N237="nulová",J237,0)</f>
        <v>0</v>
      </c>
      <c r="BJ237" s="16" t="s">
        <v>86</v>
      </c>
      <c r="BK237" s="234">
        <f>ROUND(I237*H237,2)</f>
        <v>0</v>
      </c>
      <c r="BL237" s="16" t="s">
        <v>213</v>
      </c>
      <c r="BM237" s="233" t="s">
        <v>444</v>
      </c>
    </row>
    <row r="238" s="1" customFormat="1" ht="16.5" customHeight="1">
      <c r="B238" s="37"/>
      <c r="C238" s="222" t="s">
        <v>445</v>
      </c>
      <c r="D238" s="222" t="s">
        <v>137</v>
      </c>
      <c r="E238" s="223" t="s">
        <v>446</v>
      </c>
      <c r="F238" s="224" t="s">
        <v>447</v>
      </c>
      <c r="G238" s="225" t="s">
        <v>185</v>
      </c>
      <c r="H238" s="226">
        <v>24</v>
      </c>
      <c r="I238" s="227"/>
      <c r="J238" s="228">
        <f>ROUND(I238*H238,2)</f>
        <v>0</v>
      </c>
      <c r="K238" s="224" t="s">
        <v>1</v>
      </c>
      <c r="L238" s="42"/>
      <c r="M238" s="229" t="s">
        <v>1</v>
      </c>
      <c r="N238" s="230" t="s">
        <v>43</v>
      </c>
      <c r="O238" s="85"/>
      <c r="P238" s="231">
        <f>O238*H238</f>
        <v>0</v>
      </c>
      <c r="Q238" s="231">
        <v>0.00029999999999999997</v>
      </c>
      <c r="R238" s="231">
        <f>Q238*H238</f>
        <v>0.0071999999999999998</v>
      </c>
      <c r="S238" s="231">
        <v>0</v>
      </c>
      <c r="T238" s="232">
        <f>S238*H238</f>
        <v>0</v>
      </c>
      <c r="AR238" s="233" t="s">
        <v>213</v>
      </c>
      <c r="AT238" s="233" t="s">
        <v>137</v>
      </c>
      <c r="AU238" s="233" t="s">
        <v>88</v>
      </c>
      <c r="AY238" s="16" t="s">
        <v>135</v>
      </c>
      <c r="BE238" s="234">
        <f>IF(N238="základní",J238,0)</f>
        <v>0</v>
      </c>
      <c r="BF238" s="234">
        <f>IF(N238="snížená",J238,0)</f>
        <v>0</v>
      </c>
      <c r="BG238" s="234">
        <f>IF(N238="zákl. přenesená",J238,0)</f>
        <v>0</v>
      </c>
      <c r="BH238" s="234">
        <f>IF(N238="sníž. přenesená",J238,0)</f>
        <v>0</v>
      </c>
      <c r="BI238" s="234">
        <f>IF(N238="nulová",J238,0)</f>
        <v>0</v>
      </c>
      <c r="BJ238" s="16" t="s">
        <v>86</v>
      </c>
      <c r="BK238" s="234">
        <f>ROUND(I238*H238,2)</f>
        <v>0</v>
      </c>
      <c r="BL238" s="16" t="s">
        <v>213</v>
      </c>
      <c r="BM238" s="233" t="s">
        <v>448</v>
      </c>
    </row>
    <row r="239" s="12" customFormat="1">
      <c r="B239" s="235"/>
      <c r="C239" s="236"/>
      <c r="D239" s="237" t="s">
        <v>144</v>
      </c>
      <c r="E239" s="238" t="s">
        <v>1</v>
      </c>
      <c r="F239" s="239" t="s">
        <v>449</v>
      </c>
      <c r="G239" s="236"/>
      <c r="H239" s="238" t="s">
        <v>1</v>
      </c>
      <c r="I239" s="240"/>
      <c r="J239" s="236"/>
      <c r="K239" s="236"/>
      <c r="L239" s="241"/>
      <c r="M239" s="242"/>
      <c r="N239" s="243"/>
      <c r="O239" s="243"/>
      <c r="P239" s="243"/>
      <c r="Q239" s="243"/>
      <c r="R239" s="243"/>
      <c r="S239" s="243"/>
      <c r="T239" s="244"/>
      <c r="AT239" s="245" t="s">
        <v>144</v>
      </c>
      <c r="AU239" s="245" t="s">
        <v>88</v>
      </c>
      <c r="AV239" s="12" t="s">
        <v>86</v>
      </c>
      <c r="AW239" s="12" t="s">
        <v>32</v>
      </c>
      <c r="AX239" s="12" t="s">
        <v>78</v>
      </c>
      <c r="AY239" s="245" t="s">
        <v>135</v>
      </c>
    </row>
    <row r="240" s="13" customFormat="1">
      <c r="B240" s="246"/>
      <c r="C240" s="247"/>
      <c r="D240" s="237" t="s">
        <v>144</v>
      </c>
      <c r="E240" s="248" t="s">
        <v>1</v>
      </c>
      <c r="F240" s="249" t="s">
        <v>246</v>
      </c>
      <c r="G240" s="247"/>
      <c r="H240" s="250">
        <v>24</v>
      </c>
      <c r="I240" s="251"/>
      <c r="J240" s="247"/>
      <c r="K240" s="247"/>
      <c r="L240" s="252"/>
      <c r="M240" s="253"/>
      <c r="N240" s="254"/>
      <c r="O240" s="254"/>
      <c r="P240" s="254"/>
      <c r="Q240" s="254"/>
      <c r="R240" s="254"/>
      <c r="S240" s="254"/>
      <c r="T240" s="255"/>
      <c r="AT240" s="256" t="s">
        <v>144</v>
      </c>
      <c r="AU240" s="256" t="s">
        <v>88</v>
      </c>
      <c r="AV240" s="13" t="s">
        <v>88</v>
      </c>
      <c r="AW240" s="13" t="s">
        <v>32</v>
      </c>
      <c r="AX240" s="13" t="s">
        <v>78</v>
      </c>
      <c r="AY240" s="256" t="s">
        <v>135</v>
      </c>
    </row>
    <row r="241" s="14" customFormat="1">
      <c r="B241" s="257"/>
      <c r="C241" s="258"/>
      <c r="D241" s="237" t="s">
        <v>144</v>
      </c>
      <c r="E241" s="259" t="s">
        <v>1</v>
      </c>
      <c r="F241" s="260" t="s">
        <v>147</v>
      </c>
      <c r="G241" s="258"/>
      <c r="H241" s="261">
        <v>24</v>
      </c>
      <c r="I241" s="262"/>
      <c r="J241" s="258"/>
      <c r="K241" s="258"/>
      <c r="L241" s="263"/>
      <c r="M241" s="264"/>
      <c r="N241" s="265"/>
      <c r="O241" s="265"/>
      <c r="P241" s="265"/>
      <c r="Q241" s="265"/>
      <c r="R241" s="265"/>
      <c r="S241" s="265"/>
      <c r="T241" s="266"/>
      <c r="AT241" s="267" t="s">
        <v>144</v>
      </c>
      <c r="AU241" s="267" t="s">
        <v>88</v>
      </c>
      <c r="AV241" s="14" t="s">
        <v>142</v>
      </c>
      <c r="AW241" s="14" t="s">
        <v>32</v>
      </c>
      <c r="AX241" s="14" t="s">
        <v>86</v>
      </c>
      <c r="AY241" s="267" t="s">
        <v>135</v>
      </c>
    </row>
    <row r="242" s="1" customFormat="1" ht="24" customHeight="1">
      <c r="B242" s="37"/>
      <c r="C242" s="222" t="s">
        <v>450</v>
      </c>
      <c r="D242" s="222" t="s">
        <v>137</v>
      </c>
      <c r="E242" s="223" t="s">
        <v>451</v>
      </c>
      <c r="F242" s="224" t="s">
        <v>452</v>
      </c>
      <c r="G242" s="225" t="s">
        <v>232</v>
      </c>
      <c r="H242" s="226">
        <v>21</v>
      </c>
      <c r="I242" s="227"/>
      <c r="J242" s="228">
        <f>ROUND(I242*H242,2)</f>
        <v>0</v>
      </c>
      <c r="K242" s="224" t="s">
        <v>1</v>
      </c>
      <c r="L242" s="42"/>
      <c r="M242" s="229" t="s">
        <v>1</v>
      </c>
      <c r="N242" s="230" t="s">
        <v>43</v>
      </c>
      <c r="O242" s="85"/>
      <c r="P242" s="231">
        <f>O242*H242</f>
        <v>0</v>
      </c>
      <c r="Q242" s="231">
        <v>0.00042999999999999999</v>
      </c>
      <c r="R242" s="231">
        <f>Q242*H242</f>
        <v>0.0090299999999999998</v>
      </c>
      <c r="S242" s="231">
        <v>0</v>
      </c>
      <c r="T242" s="232">
        <f>S242*H242</f>
        <v>0</v>
      </c>
      <c r="AR242" s="233" t="s">
        <v>213</v>
      </c>
      <c r="AT242" s="233" t="s">
        <v>137</v>
      </c>
      <c r="AU242" s="233" t="s">
        <v>88</v>
      </c>
      <c r="AY242" s="16" t="s">
        <v>135</v>
      </c>
      <c r="BE242" s="234">
        <f>IF(N242="základní",J242,0)</f>
        <v>0</v>
      </c>
      <c r="BF242" s="234">
        <f>IF(N242="snížená",J242,0)</f>
        <v>0</v>
      </c>
      <c r="BG242" s="234">
        <f>IF(N242="zákl. přenesená",J242,0)</f>
        <v>0</v>
      </c>
      <c r="BH242" s="234">
        <f>IF(N242="sníž. přenesená",J242,0)</f>
        <v>0</v>
      </c>
      <c r="BI242" s="234">
        <f>IF(N242="nulová",J242,0)</f>
        <v>0</v>
      </c>
      <c r="BJ242" s="16" t="s">
        <v>86</v>
      </c>
      <c r="BK242" s="234">
        <f>ROUND(I242*H242,2)</f>
        <v>0</v>
      </c>
      <c r="BL242" s="16" t="s">
        <v>213</v>
      </c>
      <c r="BM242" s="233" t="s">
        <v>453</v>
      </c>
    </row>
    <row r="243" s="1" customFormat="1" ht="16.5" customHeight="1">
      <c r="B243" s="37"/>
      <c r="C243" s="268" t="s">
        <v>454</v>
      </c>
      <c r="D243" s="268" t="s">
        <v>172</v>
      </c>
      <c r="E243" s="269" t="s">
        <v>455</v>
      </c>
      <c r="F243" s="270" t="s">
        <v>456</v>
      </c>
      <c r="G243" s="271" t="s">
        <v>232</v>
      </c>
      <c r="H243" s="272">
        <v>23.100000000000001</v>
      </c>
      <c r="I243" s="273"/>
      <c r="J243" s="274">
        <f>ROUND(I243*H243,2)</f>
        <v>0</v>
      </c>
      <c r="K243" s="270" t="s">
        <v>1</v>
      </c>
      <c r="L243" s="275"/>
      <c r="M243" s="276" t="s">
        <v>1</v>
      </c>
      <c r="N243" s="277" t="s">
        <v>43</v>
      </c>
      <c r="O243" s="85"/>
      <c r="P243" s="231">
        <f>O243*H243</f>
        <v>0</v>
      </c>
      <c r="Q243" s="231">
        <v>0.0010200000000000001</v>
      </c>
      <c r="R243" s="231">
        <f>Q243*H243</f>
        <v>0.023562000000000003</v>
      </c>
      <c r="S243" s="231">
        <v>0</v>
      </c>
      <c r="T243" s="232">
        <f>S243*H243</f>
        <v>0</v>
      </c>
      <c r="AR243" s="233" t="s">
        <v>281</v>
      </c>
      <c r="AT243" s="233" t="s">
        <v>172</v>
      </c>
      <c r="AU243" s="233" t="s">
        <v>88</v>
      </c>
      <c r="AY243" s="16" t="s">
        <v>135</v>
      </c>
      <c r="BE243" s="234">
        <f>IF(N243="základní",J243,0)</f>
        <v>0</v>
      </c>
      <c r="BF243" s="234">
        <f>IF(N243="snížená",J243,0)</f>
        <v>0</v>
      </c>
      <c r="BG243" s="234">
        <f>IF(N243="zákl. přenesená",J243,0)</f>
        <v>0</v>
      </c>
      <c r="BH243" s="234">
        <f>IF(N243="sníž. přenesená",J243,0)</f>
        <v>0</v>
      </c>
      <c r="BI243" s="234">
        <f>IF(N243="nulová",J243,0)</f>
        <v>0</v>
      </c>
      <c r="BJ243" s="16" t="s">
        <v>86</v>
      </c>
      <c r="BK243" s="234">
        <f>ROUND(I243*H243,2)</f>
        <v>0</v>
      </c>
      <c r="BL243" s="16" t="s">
        <v>213</v>
      </c>
      <c r="BM243" s="233" t="s">
        <v>457</v>
      </c>
    </row>
    <row r="244" s="13" customFormat="1">
      <c r="B244" s="246"/>
      <c r="C244" s="247"/>
      <c r="D244" s="237" t="s">
        <v>144</v>
      </c>
      <c r="E244" s="248" t="s">
        <v>1</v>
      </c>
      <c r="F244" s="249" t="s">
        <v>458</v>
      </c>
      <c r="G244" s="247"/>
      <c r="H244" s="250">
        <v>23.100000000000001</v>
      </c>
      <c r="I244" s="251"/>
      <c r="J244" s="247"/>
      <c r="K244" s="247"/>
      <c r="L244" s="252"/>
      <c r="M244" s="253"/>
      <c r="N244" s="254"/>
      <c r="O244" s="254"/>
      <c r="P244" s="254"/>
      <c r="Q244" s="254"/>
      <c r="R244" s="254"/>
      <c r="S244" s="254"/>
      <c r="T244" s="255"/>
      <c r="AT244" s="256" t="s">
        <v>144</v>
      </c>
      <c r="AU244" s="256" t="s">
        <v>88</v>
      </c>
      <c r="AV244" s="13" t="s">
        <v>88</v>
      </c>
      <c r="AW244" s="13" t="s">
        <v>32</v>
      </c>
      <c r="AX244" s="13" t="s">
        <v>78</v>
      </c>
      <c r="AY244" s="256" t="s">
        <v>135</v>
      </c>
    </row>
    <row r="245" s="14" customFormat="1">
      <c r="B245" s="257"/>
      <c r="C245" s="258"/>
      <c r="D245" s="237" t="s">
        <v>144</v>
      </c>
      <c r="E245" s="259" t="s">
        <v>1</v>
      </c>
      <c r="F245" s="260" t="s">
        <v>147</v>
      </c>
      <c r="G245" s="258"/>
      <c r="H245" s="261">
        <v>23.100000000000001</v>
      </c>
      <c r="I245" s="262"/>
      <c r="J245" s="258"/>
      <c r="K245" s="258"/>
      <c r="L245" s="263"/>
      <c r="M245" s="264"/>
      <c r="N245" s="265"/>
      <c r="O245" s="265"/>
      <c r="P245" s="265"/>
      <c r="Q245" s="265"/>
      <c r="R245" s="265"/>
      <c r="S245" s="265"/>
      <c r="T245" s="266"/>
      <c r="AT245" s="267" t="s">
        <v>144</v>
      </c>
      <c r="AU245" s="267" t="s">
        <v>88</v>
      </c>
      <c r="AV245" s="14" t="s">
        <v>142</v>
      </c>
      <c r="AW245" s="14" t="s">
        <v>32</v>
      </c>
      <c r="AX245" s="14" t="s">
        <v>86</v>
      </c>
      <c r="AY245" s="267" t="s">
        <v>135</v>
      </c>
    </row>
    <row r="246" s="1" customFormat="1" ht="24" customHeight="1">
      <c r="B246" s="37"/>
      <c r="C246" s="222" t="s">
        <v>459</v>
      </c>
      <c r="D246" s="222" t="s">
        <v>137</v>
      </c>
      <c r="E246" s="223" t="s">
        <v>460</v>
      </c>
      <c r="F246" s="224" t="s">
        <v>461</v>
      </c>
      <c r="G246" s="225" t="s">
        <v>185</v>
      </c>
      <c r="H246" s="226">
        <v>24</v>
      </c>
      <c r="I246" s="227"/>
      <c r="J246" s="228">
        <f>ROUND(I246*H246,2)</f>
        <v>0</v>
      </c>
      <c r="K246" s="224" t="s">
        <v>1</v>
      </c>
      <c r="L246" s="42"/>
      <c r="M246" s="229" t="s">
        <v>1</v>
      </c>
      <c r="N246" s="230" t="s">
        <v>43</v>
      </c>
      <c r="O246" s="85"/>
      <c r="P246" s="231">
        <f>O246*H246</f>
        <v>0</v>
      </c>
      <c r="Q246" s="231">
        <v>0.0063</v>
      </c>
      <c r="R246" s="231">
        <f>Q246*H246</f>
        <v>0.1512</v>
      </c>
      <c r="S246" s="231">
        <v>0</v>
      </c>
      <c r="T246" s="232">
        <f>S246*H246</f>
        <v>0</v>
      </c>
      <c r="AR246" s="233" t="s">
        <v>213</v>
      </c>
      <c r="AT246" s="233" t="s">
        <v>137</v>
      </c>
      <c r="AU246" s="233" t="s">
        <v>88</v>
      </c>
      <c r="AY246" s="16" t="s">
        <v>135</v>
      </c>
      <c r="BE246" s="234">
        <f>IF(N246="základní",J246,0)</f>
        <v>0</v>
      </c>
      <c r="BF246" s="234">
        <f>IF(N246="snížená",J246,0)</f>
        <v>0</v>
      </c>
      <c r="BG246" s="234">
        <f>IF(N246="zákl. přenesená",J246,0)</f>
        <v>0</v>
      </c>
      <c r="BH246" s="234">
        <f>IF(N246="sníž. přenesená",J246,0)</f>
        <v>0</v>
      </c>
      <c r="BI246" s="234">
        <f>IF(N246="nulová",J246,0)</f>
        <v>0</v>
      </c>
      <c r="BJ246" s="16" t="s">
        <v>86</v>
      </c>
      <c r="BK246" s="234">
        <f>ROUND(I246*H246,2)</f>
        <v>0</v>
      </c>
      <c r="BL246" s="16" t="s">
        <v>213</v>
      </c>
      <c r="BM246" s="233" t="s">
        <v>462</v>
      </c>
    </row>
    <row r="247" s="1" customFormat="1" ht="24" customHeight="1">
      <c r="B247" s="37"/>
      <c r="C247" s="268" t="s">
        <v>463</v>
      </c>
      <c r="D247" s="268" t="s">
        <v>172</v>
      </c>
      <c r="E247" s="269" t="s">
        <v>464</v>
      </c>
      <c r="F247" s="270" t="s">
        <v>465</v>
      </c>
      <c r="G247" s="271" t="s">
        <v>185</v>
      </c>
      <c r="H247" s="272">
        <v>26.399999999999999</v>
      </c>
      <c r="I247" s="273"/>
      <c r="J247" s="274">
        <f>ROUND(I247*H247,2)</f>
        <v>0</v>
      </c>
      <c r="K247" s="270" t="s">
        <v>1</v>
      </c>
      <c r="L247" s="275"/>
      <c r="M247" s="276" t="s">
        <v>1</v>
      </c>
      <c r="N247" s="277" t="s">
        <v>43</v>
      </c>
      <c r="O247" s="85"/>
      <c r="P247" s="231">
        <f>O247*H247</f>
        <v>0</v>
      </c>
      <c r="Q247" s="231">
        <v>0.017999999999999999</v>
      </c>
      <c r="R247" s="231">
        <f>Q247*H247</f>
        <v>0.47519999999999996</v>
      </c>
      <c r="S247" s="231">
        <v>0</v>
      </c>
      <c r="T247" s="232">
        <f>S247*H247</f>
        <v>0</v>
      </c>
      <c r="AR247" s="233" t="s">
        <v>281</v>
      </c>
      <c r="AT247" s="233" t="s">
        <v>172</v>
      </c>
      <c r="AU247" s="233" t="s">
        <v>88</v>
      </c>
      <c r="AY247" s="16" t="s">
        <v>135</v>
      </c>
      <c r="BE247" s="234">
        <f>IF(N247="základní",J247,0)</f>
        <v>0</v>
      </c>
      <c r="BF247" s="234">
        <f>IF(N247="snížená",J247,0)</f>
        <v>0</v>
      </c>
      <c r="BG247" s="234">
        <f>IF(N247="zákl. přenesená",J247,0)</f>
        <v>0</v>
      </c>
      <c r="BH247" s="234">
        <f>IF(N247="sníž. přenesená",J247,0)</f>
        <v>0</v>
      </c>
      <c r="BI247" s="234">
        <f>IF(N247="nulová",J247,0)</f>
        <v>0</v>
      </c>
      <c r="BJ247" s="16" t="s">
        <v>86</v>
      </c>
      <c r="BK247" s="234">
        <f>ROUND(I247*H247,2)</f>
        <v>0</v>
      </c>
      <c r="BL247" s="16" t="s">
        <v>213</v>
      </c>
      <c r="BM247" s="233" t="s">
        <v>466</v>
      </c>
    </row>
    <row r="248" s="13" customFormat="1">
      <c r="B248" s="246"/>
      <c r="C248" s="247"/>
      <c r="D248" s="237" t="s">
        <v>144</v>
      </c>
      <c r="E248" s="248" t="s">
        <v>1</v>
      </c>
      <c r="F248" s="249" t="s">
        <v>467</v>
      </c>
      <c r="G248" s="247"/>
      <c r="H248" s="250">
        <v>26.399999999999999</v>
      </c>
      <c r="I248" s="251"/>
      <c r="J248" s="247"/>
      <c r="K248" s="247"/>
      <c r="L248" s="252"/>
      <c r="M248" s="253"/>
      <c r="N248" s="254"/>
      <c r="O248" s="254"/>
      <c r="P248" s="254"/>
      <c r="Q248" s="254"/>
      <c r="R248" s="254"/>
      <c r="S248" s="254"/>
      <c r="T248" s="255"/>
      <c r="AT248" s="256" t="s">
        <v>144</v>
      </c>
      <c r="AU248" s="256" t="s">
        <v>88</v>
      </c>
      <c r="AV248" s="13" t="s">
        <v>88</v>
      </c>
      <c r="AW248" s="13" t="s">
        <v>32</v>
      </c>
      <c r="AX248" s="13" t="s">
        <v>78</v>
      </c>
      <c r="AY248" s="256" t="s">
        <v>135</v>
      </c>
    </row>
    <row r="249" s="14" customFormat="1">
      <c r="B249" s="257"/>
      <c r="C249" s="258"/>
      <c r="D249" s="237" t="s">
        <v>144</v>
      </c>
      <c r="E249" s="259" t="s">
        <v>1</v>
      </c>
      <c r="F249" s="260" t="s">
        <v>147</v>
      </c>
      <c r="G249" s="258"/>
      <c r="H249" s="261">
        <v>26.399999999999999</v>
      </c>
      <c r="I249" s="262"/>
      <c r="J249" s="258"/>
      <c r="K249" s="258"/>
      <c r="L249" s="263"/>
      <c r="M249" s="264"/>
      <c r="N249" s="265"/>
      <c r="O249" s="265"/>
      <c r="P249" s="265"/>
      <c r="Q249" s="265"/>
      <c r="R249" s="265"/>
      <c r="S249" s="265"/>
      <c r="T249" s="266"/>
      <c r="AT249" s="267" t="s">
        <v>144</v>
      </c>
      <c r="AU249" s="267" t="s">
        <v>88</v>
      </c>
      <c r="AV249" s="14" t="s">
        <v>142</v>
      </c>
      <c r="AW249" s="14" t="s">
        <v>32</v>
      </c>
      <c r="AX249" s="14" t="s">
        <v>86</v>
      </c>
      <c r="AY249" s="267" t="s">
        <v>135</v>
      </c>
    </row>
    <row r="250" s="1" customFormat="1" ht="16.5" customHeight="1">
      <c r="B250" s="37"/>
      <c r="C250" s="222" t="s">
        <v>468</v>
      </c>
      <c r="D250" s="222" t="s">
        <v>137</v>
      </c>
      <c r="E250" s="223" t="s">
        <v>469</v>
      </c>
      <c r="F250" s="224" t="s">
        <v>470</v>
      </c>
      <c r="G250" s="225" t="s">
        <v>232</v>
      </c>
      <c r="H250" s="226">
        <v>21</v>
      </c>
      <c r="I250" s="227"/>
      <c r="J250" s="228">
        <f>ROUND(I250*H250,2)</f>
        <v>0</v>
      </c>
      <c r="K250" s="224" t="s">
        <v>1</v>
      </c>
      <c r="L250" s="42"/>
      <c r="M250" s="229" t="s">
        <v>1</v>
      </c>
      <c r="N250" s="230" t="s">
        <v>43</v>
      </c>
      <c r="O250" s="85"/>
      <c r="P250" s="231">
        <f>O250*H250</f>
        <v>0</v>
      </c>
      <c r="Q250" s="231">
        <v>3.0000000000000001E-05</v>
      </c>
      <c r="R250" s="231">
        <f>Q250*H250</f>
        <v>0.00063000000000000003</v>
      </c>
      <c r="S250" s="231">
        <v>0</v>
      </c>
      <c r="T250" s="232">
        <f>S250*H250</f>
        <v>0</v>
      </c>
      <c r="AR250" s="233" t="s">
        <v>213</v>
      </c>
      <c r="AT250" s="233" t="s">
        <v>137</v>
      </c>
      <c r="AU250" s="233" t="s">
        <v>88</v>
      </c>
      <c r="AY250" s="16" t="s">
        <v>135</v>
      </c>
      <c r="BE250" s="234">
        <f>IF(N250="základní",J250,0)</f>
        <v>0</v>
      </c>
      <c r="BF250" s="234">
        <f>IF(N250="snížená",J250,0)</f>
        <v>0</v>
      </c>
      <c r="BG250" s="234">
        <f>IF(N250="zákl. přenesená",J250,0)</f>
        <v>0</v>
      </c>
      <c r="BH250" s="234">
        <f>IF(N250="sníž. přenesená",J250,0)</f>
        <v>0</v>
      </c>
      <c r="BI250" s="234">
        <f>IF(N250="nulová",J250,0)</f>
        <v>0</v>
      </c>
      <c r="BJ250" s="16" t="s">
        <v>86</v>
      </c>
      <c r="BK250" s="234">
        <f>ROUND(I250*H250,2)</f>
        <v>0</v>
      </c>
      <c r="BL250" s="16" t="s">
        <v>213</v>
      </c>
      <c r="BM250" s="233" t="s">
        <v>471</v>
      </c>
    </row>
    <row r="251" s="1" customFormat="1" ht="24" customHeight="1">
      <c r="B251" s="37"/>
      <c r="C251" s="222" t="s">
        <v>472</v>
      </c>
      <c r="D251" s="222" t="s">
        <v>137</v>
      </c>
      <c r="E251" s="223" t="s">
        <v>473</v>
      </c>
      <c r="F251" s="224" t="s">
        <v>474</v>
      </c>
      <c r="G251" s="225" t="s">
        <v>175</v>
      </c>
      <c r="H251" s="226">
        <v>1.2470000000000001</v>
      </c>
      <c r="I251" s="227"/>
      <c r="J251" s="228">
        <f>ROUND(I251*H251,2)</f>
        <v>0</v>
      </c>
      <c r="K251" s="224" t="s">
        <v>1</v>
      </c>
      <c r="L251" s="42"/>
      <c r="M251" s="229" t="s">
        <v>1</v>
      </c>
      <c r="N251" s="230" t="s">
        <v>43</v>
      </c>
      <c r="O251" s="85"/>
      <c r="P251" s="231">
        <f>O251*H251</f>
        <v>0</v>
      </c>
      <c r="Q251" s="231">
        <v>0</v>
      </c>
      <c r="R251" s="231">
        <f>Q251*H251</f>
        <v>0</v>
      </c>
      <c r="S251" s="231">
        <v>0</v>
      </c>
      <c r="T251" s="232">
        <f>S251*H251</f>
        <v>0</v>
      </c>
      <c r="AR251" s="233" t="s">
        <v>213</v>
      </c>
      <c r="AT251" s="233" t="s">
        <v>137</v>
      </c>
      <c r="AU251" s="233" t="s">
        <v>88</v>
      </c>
      <c r="AY251" s="16" t="s">
        <v>135</v>
      </c>
      <c r="BE251" s="234">
        <f>IF(N251="základní",J251,0)</f>
        <v>0</v>
      </c>
      <c r="BF251" s="234">
        <f>IF(N251="snížená",J251,0)</f>
        <v>0</v>
      </c>
      <c r="BG251" s="234">
        <f>IF(N251="zákl. přenesená",J251,0)</f>
        <v>0</v>
      </c>
      <c r="BH251" s="234">
        <f>IF(N251="sníž. přenesená",J251,0)</f>
        <v>0</v>
      </c>
      <c r="BI251" s="234">
        <f>IF(N251="nulová",J251,0)</f>
        <v>0</v>
      </c>
      <c r="BJ251" s="16" t="s">
        <v>86</v>
      </c>
      <c r="BK251" s="234">
        <f>ROUND(I251*H251,2)</f>
        <v>0</v>
      </c>
      <c r="BL251" s="16" t="s">
        <v>213</v>
      </c>
      <c r="BM251" s="233" t="s">
        <v>475</v>
      </c>
    </row>
    <row r="252" s="11" customFormat="1" ht="22.8" customHeight="1">
      <c r="B252" s="206"/>
      <c r="C252" s="207"/>
      <c r="D252" s="208" t="s">
        <v>77</v>
      </c>
      <c r="E252" s="220" t="s">
        <v>476</v>
      </c>
      <c r="F252" s="220" t="s">
        <v>477</v>
      </c>
      <c r="G252" s="207"/>
      <c r="H252" s="207"/>
      <c r="I252" s="210"/>
      <c r="J252" s="221">
        <f>BK252</f>
        <v>0</v>
      </c>
      <c r="K252" s="207"/>
      <c r="L252" s="212"/>
      <c r="M252" s="213"/>
      <c r="N252" s="214"/>
      <c r="O252" s="214"/>
      <c r="P252" s="215">
        <f>SUM(P253:P267)</f>
        <v>0</v>
      </c>
      <c r="Q252" s="214"/>
      <c r="R252" s="215">
        <f>SUM(R253:R267)</f>
        <v>1.4916700000000001</v>
      </c>
      <c r="S252" s="214"/>
      <c r="T252" s="216">
        <f>SUM(T253:T267)</f>
        <v>0</v>
      </c>
      <c r="AR252" s="217" t="s">
        <v>88</v>
      </c>
      <c r="AT252" s="218" t="s">
        <v>77</v>
      </c>
      <c r="AU252" s="218" t="s">
        <v>86</v>
      </c>
      <c r="AY252" s="217" t="s">
        <v>135</v>
      </c>
      <c r="BK252" s="219">
        <f>SUM(BK253:BK267)</f>
        <v>0</v>
      </c>
    </row>
    <row r="253" s="1" customFormat="1" ht="16.5" customHeight="1">
      <c r="B253" s="37"/>
      <c r="C253" s="222" t="s">
        <v>478</v>
      </c>
      <c r="D253" s="222" t="s">
        <v>137</v>
      </c>
      <c r="E253" s="223" t="s">
        <v>479</v>
      </c>
      <c r="F253" s="224" t="s">
        <v>480</v>
      </c>
      <c r="G253" s="225" t="s">
        <v>185</v>
      </c>
      <c r="H253" s="226">
        <v>68</v>
      </c>
      <c r="I253" s="227"/>
      <c r="J253" s="228">
        <f>ROUND(I253*H253,2)</f>
        <v>0</v>
      </c>
      <c r="K253" s="224" t="s">
        <v>1</v>
      </c>
      <c r="L253" s="42"/>
      <c r="M253" s="229" t="s">
        <v>1</v>
      </c>
      <c r="N253" s="230" t="s">
        <v>43</v>
      </c>
      <c r="O253" s="85"/>
      <c r="P253" s="231">
        <f>O253*H253</f>
        <v>0</v>
      </c>
      <c r="Q253" s="231">
        <v>0.00029999999999999997</v>
      </c>
      <c r="R253" s="231">
        <f>Q253*H253</f>
        <v>0.020399999999999998</v>
      </c>
      <c r="S253" s="231">
        <v>0</v>
      </c>
      <c r="T253" s="232">
        <f>S253*H253</f>
        <v>0</v>
      </c>
      <c r="AR253" s="233" t="s">
        <v>213</v>
      </c>
      <c r="AT253" s="233" t="s">
        <v>137</v>
      </c>
      <c r="AU253" s="233" t="s">
        <v>88</v>
      </c>
      <c r="AY253" s="16" t="s">
        <v>135</v>
      </c>
      <c r="BE253" s="234">
        <f>IF(N253="základní",J253,0)</f>
        <v>0</v>
      </c>
      <c r="BF253" s="234">
        <f>IF(N253="snížená",J253,0)</f>
        <v>0</v>
      </c>
      <c r="BG253" s="234">
        <f>IF(N253="zákl. přenesená",J253,0)</f>
        <v>0</v>
      </c>
      <c r="BH253" s="234">
        <f>IF(N253="sníž. přenesená",J253,0)</f>
        <v>0</v>
      </c>
      <c r="BI253" s="234">
        <f>IF(N253="nulová",J253,0)</f>
        <v>0</v>
      </c>
      <c r="BJ253" s="16" t="s">
        <v>86</v>
      </c>
      <c r="BK253" s="234">
        <f>ROUND(I253*H253,2)</f>
        <v>0</v>
      </c>
      <c r="BL253" s="16" t="s">
        <v>213</v>
      </c>
      <c r="BM253" s="233" t="s">
        <v>481</v>
      </c>
    </row>
    <row r="254" s="1" customFormat="1" ht="24" customHeight="1">
      <c r="B254" s="37"/>
      <c r="C254" s="222" t="s">
        <v>482</v>
      </c>
      <c r="D254" s="222" t="s">
        <v>137</v>
      </c>
      <c r="E254" s="223" t="s">
        <v>483</v>
      </c>
      <c r="F254" s="224" t="s">
        <v>484</v>
      </c>
      <c r="G254" s="225" t="s">
        <v>185</v>
      </c>
      <c r="H254" s="226">
        <v>30</v>
      </c>
      <c r="I254" s="227"/>
      <c r="J254" s="228">
        <f>ROUND(I254*H254,2)</f>
        <v>0</v>
      </c>
      <c r="K254" s="224" t="s">
        <v>1</v>
      </c>
      <c r="L254" s="42"/>
      <c r="M254" s="229" t="s">
        <v>1</v>
      </c>
      <c r="N254" s="230" t="s">
        <v>43</v>
      </c>
      <c r="O254" s="85"/>
      <c r="P254" s="231">
        <f>O254*H254</f>
        <v>0</v>
      </c>
      <c r="Q254" s="231">
        <v>0.0015</v>
      </c>
      <c r="R254" s="231">
        <f>Q254*H254</f>
        <v>0.044999999999999998</v>
      </c>
      <c r="S254" s="231">
        <v>0</v>
      </c>
      <c r="T254" s="232">
        <f>S254*H254</f>
        <v>0</v>
      </c>
      <c r="AR254" s="233" t="s">
        <v>213</v>
      </c>
      <c r="AT254" s="233" t="s">
        <v>137</v>
      </c>
      <c r="AU254" s="233" t="s">
        <v>88</v>
      </c>
      <c r="AY254" s="16" t="s">
        <v>135</v>
      </c>
      <c r="BE254" s="234">
        <f>IF(N254="základní",J254,0)</f>
        <v>0</v>
      </c>
      <c r="BF254" s="234">
        <f>IF(N254="snížená",J254,0)</f>
        <v>0</v>
      </c>
      <c r="BG254" s="234">
        <f>IF(N254="zákl. přenesená",J254,0)</f>
        <v>0</v>
      </c>
      <c r="BH254" s="234">
        <f>IF(N254="sníž. přenesená",J254,0)</f>
        <v>0</v>
      </c>
      <c r="BI254" s="234">
        <f>IF(N254="nulová",J254,0)</f>
        <v>0</v>
      </c>
      <c r="BJ254" s="16" t="s">
        <v>86</v>
      </c>
      <c r="BK254" s="234">
        <f>ROUND(I254*H254,2)</f>
        <v>0</v>
      </c>
      <c r="BL254" s="16" t="s">
        <v>213</v>
      </c>
      <c r="BM254" s="233" t="s">
        <v>485</v>
      </c>
    </row>
    <row r="255" s="12" customFormat="1">
      <c r="B255" s="235"/>
      <c r="C255" s="236"/>
      <c r="D255" s="237" t="s">
        <v>144</v>
      </c>
      <c r="E255" s="238" t="s">
        <v>1</v>
      </c>
      <c r="F255" s="239" t="s">
        <v>486</v>
      </c>
      <c r="G255" s="236"/>
      <c r="H255" s="238" t="s">
        <v>1</v>
      </c>
      <c r="I255" s="240"/>
      <c r="J255" s="236"/>
      <c r="K255" s="236"/>
      <c r="L255" s="241"/>
      <c r="M255" s="242"/>
      <c r="N255" s="243"/>
      <c r="O255" s="243"/>
      <c r="P255" s="243"/>
      <c r="Q255" s="243"/>
      <c r="R255" s="243"/>
      <c r="S255" s="243"/>
      <c r="T255" s="244"/>
      <c r="AT255" s="245" t="s">
        <v>144</v>
      </c>
      <c r="AU255" s="245" t="s">
        <v>88</v>
      </c>
      <c r="AV255" s="12" t="s">
        <v>86</v>
      </c>
      <c r="AW255" s="12" t="s">
        <v>32</v>
      </c>
      <c r="AX255" s="12" t="s">
        <v>78</v>
      </c>
      <c r="AY255" s="245" t="s">
        <v>135</v>
      </c>
    </row>
    <row r="256" s="13" customFormat="1">
      <c r="B256" s="246"/>
      <c r="C256" s="247"/>
      <c r="D256" s="237" t="s">
        <v>144</v>
      </c>
      <c r="E256" s="248" t="s">
        <v>1</v>
      </c>
      <c r="F256" s="249" t="s">
        <v>272</v>
      </c>
      <c r="G256" s="247"/>
      <c r="H256" s="250">
        <v>30</v>
      </c>
      <c r="I256" s="251"/>
      <c r="J256" s="247"/>
      <c r="K256" s="247"/>
      <c r="L256" s="252"/>
      <c r="M256" s="253"/>
      <c r="N256" s="254"/>
      <c r="O256" s="254"/>
      <c r="P256" s="254"/>
      <c r="Q256" s="254"/>
      <c r="R256" s="254"/>
      <c r="S256" s="254"/>
      <c r="T256" s="255"/>
      <c r="AT256" s="256" t="s">
        <v>144</v>
      </c>
      <c r="AU256" s="256" t="s">
        <v>88</v>
      </c>
      <c r="AV256" s="13" t="s">
        <v>88</v>
      </c>
      <c r="AW256" s="13" t="s">
        <v>32</v>
      </c>
      <c r="AX256" s="13" t="s">
        <v>78</v>
      </c>
      <c r="AY256" s="256" t="s">
        <v>135</v>
      </c>
    </row>
    <row r="257" s="14" customFormat="1">
      <c r="B257" s="257"/>
      <c r="C257" s="258"/>
      <c r="D257" s="237" t="s">
        <v>144</v>
      </c>
      <c r="E257" s="259" t="s">
        <v>1</v>
      </c>
      <c r="F257" s="260" t="s">
        <v>147</v>
      </c>
      <c r="G257" s="258"/>
      <c r="H257" s="261">
        <v>30</v>
      </c>
      <c r="I257" s="262"/>
      <c r="J257" s="258"/>
      <c r="K257" s="258"/>
      <c r="L257" s="263"/>
      <c r="M257" s="264"/>
      <c r="N257" s="265"/>
      <c r="O257" s="265"/>
      <c r="P257" s="265"/>
      <c r="Q257" s="265"/>
      <c r="R257" s="265"/>
      <c r="S257" s="265"/>
      <c r="T257" s="266"/>
      <c r="AT257" s="267" t="s">
        <v>144</v>
      </c>
      <c r="AU257" s="267" t="s">
        <v>88</v>
      </c>
      <c r="AV257" s="14" t="s">
        <v>142</v>
      </c>
      <c r="AW257" s="14" t="s">
        <v>32</v>
      </c>
      <c r="AX257" s="14" t="s">
        <v>86</v>
      </c>
      <c r="AY257" s="267" t="s">
        <v>135</v>
      </c>
    </row>
    <row r="258" s="1" customFormat="1" ht="24" customHeight="1">
      <c r="B258" s="37"/>
      <c r="C258" s="222" t="s">
        <v>487</v>
      </c>
      <c r="D258" s="222" t="s">
        <v>137</v>
      </c>
      <c r="E258" s="223" t="s">
        <v>488</v>
      </c>
      <c r="F258" s="224" t="s">
        <v>489</v>
      </c>
      <c r="G258" s="225" t="s">
        <v>185</v>
      </c>
      <c r="H258" s="226">
        <v>68</v>
      </c>
      <c r="I258" s="227"/>
      <c r="J258" s="228">
        <f>ROUND(I258*H258,2)</f>
        <v>0</v>
      </c>
      <c r="K258" s="224" t="s">
        <v>1</v>
      </c>
      <c r="L258" s="42"/>
      <c r="M258" s="229" t="s">
        <v>1</v>
      </c>
      <c r="N258" s="230" t="s">
        <v>43</v>
      </c>
      <c r="O258" s="85"/>
      <c r="P258" s="231">
        <f>O258*H258</f>
        <v>0</v>
      </c>
      <c r="Q258" s="231">
        <v>0.0060499999999999998</v>
      </c>
      <c r="R258" s="231">
        <f>Q258*H258</f>
        <v>0.41139999999999999</v>
      </c>
      <c r="S258" s="231">
        <v>0</v>
      </c>
      <c r="T258" s="232">
        <f>S258*H258</f>
        <v>0</v>
      </c>
      <c r="AR258" s="233" t="s">
        <v>213</v>
      </c>
      <c r="AT258" s="233" t="s">
        <v>137</v>
      </c>
      <c r="AU258" s="233" t="s">
        <v>88</v>
      </c>
      <c r="AY258" s="16" t="s">
        <v>135</v>
      </c>
      <c r="BE258" s="234">
        <f>IF(N258="základní",J258,0)</f>
        <v>0</v>
      </c>
      <c r="BF258" s="234">
        <f>IF(N258="snížená",J258,0)</f>
        <v>0</v>
      </c>
      <c r="BG258" s="234">
        <f>IF(N258="zákl. přenesená",J258,0)</f>
        <v>0</v>
      </c>
      <c r="BH258" s="234">
        <f>IF(N258="sníž. přenesená",J258,0)</f>
        <v>0</v>
      </c>
      <c r="BI258" s="234">
        <f>IF(N258="nulová",J258,0)</f>
        <v>0</v>
      </c>
      <c r="BJ258" s="16" t="s">
        <v>86</v>
      </c>
      <c r="BK258" s="234">
        <f>ROUND(I258*H258,2)</f>
        <v>0</v>
      </c>
      <c r="BL258" s="16" t="s">
        <v>213</v>
      </c>
      <c r="BM258" s="233" t="s">
        <v>490</v>
      </c>
    </row>
    <row r="259" s="1" customFormat="1" ht="16.5" customHeight="1">
      <c r="B259" s="37"/>
      <c r="C259" s="268" t="s">
        <v>491</v>
      </c>
      <c r="D259" s="268" t="s">
        <v>172</v>
      </c>
      <c r="E259" s="269" t="s">
        <v>492</v>
      </c>
      <c r="F259" s="270" t="s">
        <v>493</v>
      </c>
      <c r="G259" s="271" t="s">
        <v>185</v>
      </c>
      <c r="H259" s="272">
        <v>78.200000000000003</v>
      </c>
      <c r="I259" s="273"/>
      <c r="J259" s="274">
        <f>ROUND(I259*H259,2)</f>
        <v>0</v>
      </c>
      <c r="K259" s="270" t="s">
        <v>1</v>
      </c>
      <c r="L259" s="275"/>
      <c r="M259" s="276" t="s">
        <v>1</v>
      </c>
      <c r="N259" s="277" t="s">
        <v>43</v>
      </c>
      <c r="O259" s="85"/>
      <c r="P259" s="231">
        <f>O259*H259</f>
        <v>0</v>
      </c>
      <c r="Q259" s="231">
        <v>0.0129</v>
      </c>
      <c r="R259" s="231">
        <f>Q259*H259</f>
        <v>1.00878</v>
      </c>
      <c r="S259" s="231">
        <v>0</v>
      </c>
      <c r="T259" s="232">
        <f>S259*H259</f>
        <v>0</v>
      </c>
      <c r="AR259" s="233" t="s">
        <v>281</v>
      </c>
      <c r="AT259" s="233" t="s">
        <v>172</v>
      </c>
      <c r="AU259" s="233" t="s">
        <v>88</v>
      </c>
      <c r="AY259" s="16" t="s">
        <v>135</v>
      </c>
      <c r="BE259" s="234">
        <f>IF(N259="základní",J259,0)</f>
        <v>0</v>
      </c>
      <c r="BF259" s="234">
        <f>IF(N259="snížená",J259,0)</f>
        <v>0</v>
      </c>
      <c r="BG259" s="234">
        <f>IF(N259="zákl. přenesená",J259,0)</f>
        <v>0</v>
      </c>
      <c r="BH259" s="234">
        <f>IF(N259="sníž. přenesená",J259,0)</f>
        <v>0</v>
      </c>
      <c r="BI259" s="234">
        <f>IF(N259="nulová",J259,0)</f>
        <v>0</v>
      </c>
      <c r="BJ259" s="16" t="s">
        <v>86</v>
      </c>
      <c r="BK259" s="234">
        <f>ROUND(I259*H259,2)</f>
        <v>0</v>
      </c>
      <c r="BL259" s="16" t="s">
        <v>213</v>
      </c>
      <c r="BM259" s="233" t="s">
        <v>494</v>
      </c>
    </row>
    <row r="260" s="13" customFormat="1">
      <c r="B260" s="246"/>
      <c r="C260" s="247"/>
      <c r="D260" s="237" t="s">
        <v>144</v>
      </c>
      <c r="E260" s="248" t="s">
        <v>1</v>
      </c>
      <c r="F260" s="249" t="s">
        <v>495</v>
      </c>
      <c r="G260" s="247"/>
      <c r="H260" s="250">
        <v>78.200000000000003</v>
      </c>
      <c r="I260" s="251"/>
      <c r="J260" s="247"/>
      <c r="K260" s="247"/>
      <c r="L260" s="252"/>
      <c r="M260" s="253"/>
      <c r="N260" s="254"/>
      <c r="O260" s="254"/>
      <c r="P260" s="254"/>
      <c r="Q260" s="254"/>
      <c r="R260" s="254"/>
      <c r="S260" s="254"/>
      <c r="T260" s="255"/>
      <c r="AT260" s="256" t="s">
        <v>144</v>
      </c>
      <c r="AU260" s="256" t="s">
        <v>88</v>
      </c>
      <c r="AV260" s="13" t="s">
        <v>88</v>
      </c>
      <c r="AW260" s="13" t="s">
        <v>32</v>
      </c>
      <c r="AX260" s="13" t="s">
        <v>78</v>
      </c>
      <c r="AY260" s="256" t="s">
        <v>135</v>
      </c>
    </row>
    <row r="261" s="14" customFormat="1">
      <c r="B261" s="257"/>
      <c r="C261" s="258"/>
      <c r="D261" s="237" t="s">
        <v>144</v>
      </c>
      <c r="E261" s="259" t="s">
        <v>1</v>
      </c>
      <c r="F261" s="260" t="s">
        <v>147</v>
      </c>
      <c r="G261" s="258"/>
      <c r="H261" s="261">
        <v>78.200000000000003</v>
      </c>
      <c r="I261" s="262"/>
      <c r="J261" s="258"/>
      <c r="K261" s="258"/>
      <c r="L261" s="263"/>
      <c r="M261" s="264"/>
      <c r="N261" s="265"/>
      <c r="O261" s="265"/>
      <c r="P261" s="265"/>
      <c r="Q261" s="265"/>
      <c r="R261" s="265"/>
      <c r="S261" s="265"/>
      <c r="T261" s="266"/>
      <c r="AT261" s="267" t="s">
        <v>144</v>
      </c>
      <c r="AU261" s="267" t="s">
        <v>88</v>
      </c>
      <c r="AV261" s="14" t="s">
        <v>142</v>
      </c>
      <c r="AW261" s="14" t="s">
        <v>32</v>
      </c>
      <c r="AX261" s="14" t="s">
        <v>86</v>
      </c>
      <c r="AY261" s="267" t="s">
        <v>135</v>
      </c>
    </row>
    <row r="262" s="1" customFormat="1" ht="24" customHeight="1">
      <c r="B262" s="37"/>
      <c r="C262" s="222" t="s">
        <v>496</v>
      </c>
      <c r="D262" s="222" t="s">
        <v>137</v>
      </c>
      <c r="E262" s="223" t="s">
        <v>497</v>
      </c>
      <c r="F262" s="224" t="s">
        <v>498</v>
      </c>
      <c r="G262" s="225" t="s">
        <v>232</v>
      </c>
      <c r="H262" s="226">
        <v>21</v>
      </c>
      <c r="I262" s="227"/>
      <c r="J262" s="228">
        <f>ROUND(I262*H262,2)</f>
        <v>0</v>
      </c>
      <c r="K262" s="224" t="s">
        <v>1</v>
      </c>
      <c r="L262" s="42"/>
      <c r="M262" s="229" t="s">
        <v>1</v>
      </c>
      <c r="N262" s="230" t="s">
        <v>43</v>
      </c>
      <c r="O262" s="85"/>
      <c r="P262" s="231">
        <f>O262*H262</f>
        <v>0</v>
      </c>
      <c r="Q262" s="231">
        <v>0.00025999999999999998</v>
      </c>
      <c r="R262" s="231">
        <f>Q262*H262</f>
        <v>0.0054599999999999996</v>
      </c>
      <c r="S262" s="231">
        <v>0</v>
      </c>
      <c r="T262" s="232">
        <f>S262*H262</f>
        <v>0</v>
      </c>
      <c r="AR262" s="233" t="s">
        <v>213</v>
      </c>
      <c r="AT262" s="233" t="s">
        <v>137</v>
      </c>
      <c r="AU262" s="233" t="s">
        <v>88</v>
      </c>
      <c r="AY262" s="16" t="s">
        <v>135</v>
      </c>
      <c r="BE262" s="234">
        <f>IF(N262="základní",J262,0)</f>
        <v>0</v>
      </c>
      <c r="BF262" s="234">
        <f>IF(N262="snížená",J262,0)</f>
        <v>0</v>
      </c>
      <c r="BG262" s="234">
        <f>IF(N262="zákl. přenesená",J262,0)</f>
        <v>0</v>
      </c>
      <c r="BH262" s="234">
        <f>IF(N262="sníž. přenesená",J262,0)</f>
        <v>0</v>
      </c>
      <c r="BI262" s="234">
        <f>IF(N262="nulová",J262,0)</f>
        <v>0</v>
      </c>
      <c r="BJ262" s="16" t="s">
        <v>86</v>
      </c>
      <c r="BK262" s="234">
        <f>ROUND(I262*H262,2)</f>
        <v>0</v>
      </c>
      <c r="BL262" s="16" t="s">
        <v>213</v>
      </c>
      <c r="BM262" s="233" t="s">
        <v>499</v>
      </c>
    </row>
    <row r="263" s="1" customFormat="1" ht="16.5" customHeight="1">
      <c r="B263" s="37"/>
      <c r="C263" s="222" t="s">
        <v>500</v>
      </c>
      <c r="D263" s="222" t="s">
        <v>137</v>
      </c>
      <c r="E263" s="223" t="s">
        <v>501</v>
      </c>
      <c r="F263" s="224" t="s">
        <v>502</v>
      </c>
      <c r="G263" s="225" t="s">
        <v>232</v>
      </c>
      <c r="H263" s="226">
        <v>21</v>
      </c>
      <c r="I263" s="227"/>
      <c r="J263" s="228">
        <f>ROUND(I263*H263,2)</f>
        <v>0</v>
      </c>
      <c r="K263" s="224" t="s">
        <v>1</v>
      </c>
      <c r="L263" s="42"/>
      <c r="M263" s="229" t="s">
        <v>1</v>
      </c>
      <c r="N263" s="230" t="s">
        <v>43</v>
      </c>
      <c r="O263" s="85"/>
      <c r="P263" s="231">
        <f>O263*H263</f>
        <v>0</v>
      </c>
      <c r="Q263" s="231">
        <v>3.0000000000000001E-05</v>
      </c>
      <c r="R263" s="231">
        <f>Q263*H263</f>
        <v>0.00063000000000000003</v>
      </c>
      <c r="S263" s="231">
        <v>0</v>
      </c>
      <c r="T263" s="232">
        <f>S263*H263</f>
        <v>0</v>
      </c>
      <c r="AR263" s="233" t="s">
        <v>213</v>
      </c>
      <c r="AT263" s="233" t="s">
        <v>137</v>
      </c>
      <c r="AU263" s="233" t="s">
        <v>88</v>
      </c>
      <c r="AY263" s="16" t="s">
        <v>135</v>
      </c>
      <c r="BE263" s="234">
        <f>IF(N263="základní",J263,0)</f>
        <v>0</v>
      </c>
      <c r="BF263" s="234">
        <f>IF(N263="snížená",J263,0)</f>
        <v>0</v>
      </c>
      <c r="BG263" s="234">
        <f>IF(N263="zákl. přenesená",J263,0)</f>
        <v>0</v>
      </c>
      <c r="BH263" s="234">
        <f>IF(N263="sníž. přenesená",J263,0)</f>
        <v>0</v>
      </c>
      <c r="BI263" s="234">
        <f>IF(N263="nulová",J263,0)</f>
        <v>0</v>
      </c>
      <c r="BJ263" s="16" t="s">
        <v>86</v>
      </c>
      <c r="BK263" s="234">
        <f>ROUND(I263*H263,2)</f>
        <v>0</v>
      </c>
      <c r="BL263" s="16" t="s">
        <v>213</v>
      </c>
      <c r="BM263" s="233" t="s">
        <v>503</v>
      </c>
    </row>
    <row r="264" s="1" customFormat="1" ht="16.5" customHeight="1">
      <c r="B264" s="37"/>
      <c r="C264" s="222" t="s">
        <v>504</v>
      </c>
      <c r="D264" s="222" t="s">
        <v>137</v>
      </c>
      <c r="E264" s="223" t="s">
        <v>505</v>
      </c>
      <c r="F264" s="224" t="s">
        <v>506</v>
      </c>
      <c r="G264" s="225" t="s">
        <v>201</v>
      </c>
      <c r="H264" s="226">
        <v>12</v>
      </c>
      <c r="I264" s="227"/>
      <c r="J264" s="228">
        <f>ROUND(I264*H264,2)</f>
        <v>0</v>
      </c>
      <c r="K264" s="224" t="s">
        <v>1</v>
      </c>
      <c r="L264" s="42"/>
      <c r="M264" s="229" t="s">
        <v>1</v>
      </c>
      <c r="N264" s="230" t="s">
        <v>43</v>
      </c>
      <c r="O264" s="85"/>
      <c r="P264" s="231">
        <f>O264*H264</f>
        <v>0</v>
      </c>
      <c r="Q264" s="231">
        <v>0</v>
      </c>
      <c r="R264" s="231">
        <f>Q264*H264</f>
        <v>0</v>
      </c>
      <c r="S264" s="231">
        <v>0</v>
      </c>
      <c r="T264" s="232">
        <f>S264*H264</f>
        <v>0</v>
      </c>
      <c r="AR264" s="233" t="s">
        <v>213</v>
      </c>
      <c r="AT264" s="233" t="s">
        <v>137</v>
      </c>
      <c r="AU264" s="233" t="s">
        <v>88</v>
      </c>
      <c r="AY264" s="16" t="s">
        <v>135</v>
      </c>
      <c r="BE264" s="234">
        <f>IF(N264="základní",J264,0)</f>
        <v>0</v>
      </c>
      <c r="BF264" s="234">
        <f>IF(N264="snížená",J264,0)</f>
        <v>0</v>
      </c>
      <c r="BG264" s="234">
        <f>IF(N264="zákl. přenesená",J264,0)</f>
        <v>0</v>
      </c>
      <c r="BH264" s="234">
        <f>IF(N264="sníž. přenesená",J264,0)</f>
        <v>0</v>
      </c>
      <c r="BI264" s="234">
        <f>IF(N264="nulová",J264,0)</f>
        <v>0</v>
      </c>
      <c r="BJ264" s="16" t="s">
        <v>86</v>
      </c>
      <c r="BK264" s="234">
        <f>ROUND(I264*H264,2)</f>
        <v>0</v>
      </c>
      <c r="BL264" s="16" t="s">
        <v>213</v>
      </c>
      <c r="BM264" s="233" t="s">
        <v>507</v>
      </c>
    </row>
    <row r="265" s="1" customFormat="1" ht="16.5" customHeight="1">
      <c r="B265" s="37"/>
      <c r="C265" s="222" t="s">
        <v>508</v>
      </c>
      <c r="D265" s="222" t="s">
        <v>137</v>
      </c>
      <c r="E265" s="223" t="s">
        <v>509</v>
      </c>
      <c r="F265" s="224" t="s">
        <v>510</v>
      </c>
      <c r="G265" s="225" t="s">
        <v>201</v>
      </c>
      <c r="H265" s="226">
        <v>6</v>
      </c>
      <c r="I265" s="227"/>
      <c r="J265" s="228">
        <f>ROUND(I265*H265,2)</f>
        <v>0</v>
      </c>
      <c r="K265" s="224" t="s">
        <v>1</v>
      </c>
      <c r="L265" s="42"/>
      <c r="M265" s="229" t="s">
        <v>1</v>
      </c>
      <c r="N265" s="230" t="s">
        <v>43</v>
      </c>
      <c r="O265" s="85"/>
      <c r="P265" s="231">
        <f>O265*H265</f>
        <v>0</v>
      </c>
      <c r="Q265" s="231">
        <v>0</v>
      </c>
      <c r="R265" s="231">
        <f>Q265*H265</f>
        <v>0</v>
      </c>
      <c r="S265" s="231">
        <v>0</v>
      </c>
      <c r="T265" s="232">
        <f>S265*H265</f>
        <v>0</v>
      </c>
      <c r="AR265" s="233" t="s">
        <v>213</v>
      </c>
      <c r="AT265" s="233" t="s">
        <v>137</v>
      </c>
      <c r="AU265" s="233" t="s">
        <v>88</v>
      </c>
      <c r="AY265" s="16" t="s">
        <v>135</v>
      </c>
      <c r="BE265" s="234">
        <f>IF(N265="základní",J265,0)</f>
        <v>0</v>
      </c>
      <c r="BF265" s="234">
        <f>IF(N265="snížená",J265,0)</f>
        <v>0</v>
      </c>
      <c r="BG265" s="234">
        <f>IF(N265="zákl. přenesená",J265,0)</f>
        <v>0</v>
      </c>
      <c r="BH265" s="234">
        <f>IF(N265="sníž. přenesená",J265,0)</f>
        <v>0</v>
      </c>
      <c r="BI265" s="234">
        <f>IF(N265="nulová",J265,0)</f>
        <v>0</v>
      </c>
      <c r="BJ265" s="16" t="s">
        <v>86</v>
      </c>
      <c r="BK265" s="234">
        <f>ROUND(I265*H265,2)</f>
        <v>0</v>
      </c>
      <c r="BL265" s="16" t="s">
        <v>213</v>
      </c>
      <c r="BM265" s="233" t="s">
        <v>511</v>
      </c>
    </row>
    <row r="266" s="1" customFormat="1" ht="16.5" customHeight="1">
      <c r="B266" s="37"/>
      <c r="C266" s="222" t="s">
        <v>512</v>
      </c>
      <c r="D266" s="222" t="s">
        <v>137</v>
      </c>
      <c r="E266" s="223" t="s">
        <v>513</v>
      </c>
      <c r="F266" s="224" t="s">
        <v>514</v>
      </c>
      <c r="G266" s="225" t="s">
        <v>201</v>
      </c>
      <c r="H266" s="226">
        <v>1</v>
      </c>
      <c r="I266" s="227"/>
      <c r="J266" s="228">
        <f>ROUND(I266*H266,2)</f>
        <v>0</v>
      </c>
      <c r="K266" s="224" t="s">
        <v>1</v>
      </c>
      <c r="L266" s="42"/>
      <c r="M266" s="229" t="s">
        <v>1</v>
      </c>
      <c r="N266" s="230" t="s">
        <v>43</v>
      </c>
      <c r="O266" s="85"/>
      <c r="P266" s="231">
        <f>O266*H266</f>
        <v>0</v>
      </c>
      <c r="Q266" s="231">
        <v>0</v>
      </c>
      <c r="R266" s="231">
        <f>Q266*H266</f>
        <v>0</v>
      </c>
      <c r="S266" s="231">
        <v>0</v>
      </c>
      <c r="T266" s="232">
        <f>S266*H266</f>
        <v>0</v>
      </c>
      <c r="AR266" s="233" t="s">
        <v>213</v>
      </c>
      <c r="AT266" s="233" t="s">
        <v>137</v>
      </c>
      <c r="AU266" s="233" t="s">
        <v>88</v>
      </c>
      <c r="AY266" s="16" t="s">
        <v>135</v>
      </c>
      <c r="BE266" s="234">
        <f>IF(N266="základní",J266,0)</f>
        <v>0</v>
      </c>
      <c r="BF266" s="234">
        <f>IF(N266="snížená",J266,0)</f>
        <v>0</v>
      </c>
      <c r="BG266" s="234">
        <f>IF(N266="zákl. přenesená",J266,0)</f>
        <v>0</v>
      </c>
      <c r="BH266" s="234">
        <f>IF(N266="sníž. přenesená",J266,0)</f>
        <v>0</v>
      </c>
      <c r="BI266" s="234">
        <f>IF(N266="nulová",J266,0)</f>
        <v>0</v>
      </c>
      <c r="BJ266" s="16" t="s">
        <v>86</v>
      </c>
      <c r="BK266" s="234">
        <f>ROUND(I266*H266,2)</f>
        <v>0</v>
      </c>
      <c r="BL266" s="16" t="s">
        <v>213</v>
      </c>
      <c r="BM266" s="233" t="s">
        <v>515</v>
      </c>
    </row>
    <row r="267" s="1" customFormat="1" ht="24" customHeight="1">
      <c r="B267" s="37"/>
      <c r="C267" s="222" t="s">
        <v>516</v>
      </c>
      <c r="D267" s="222" t="s">
        <v>137</v>
      </c>
      <c r="E267" s="223" t="s">
        <v>517</v>
      </c>
      <c r="F267" s="224" t="s">
        <v>518</v>
      </c>
      <c r="G267" s="225" t="s">
        <v>175</v>
      </c>
      <c r="H267" s="226">
        <v>1.744</v>
      </c>
      <c r="I267" s="227"/>
      <c r="J267" s="228">
        <f>ROUND(I267*H267,2)</f>
        <v>0</v>
      </c>
      <c r="K267" s="224" t="s">
        <v>1</v>
      </c>
      <c r="L267" s="42"/>
      <c r="M267" s="229" t="s">
        <v>1</v>
      </c>
      <c r="N267" s="230" t="s">
        <v>43</v>
      </c>
      <c r="O267" s="85"/>
      <c r="P267" s="231">
        <f>O267*H267</f>
        <v>0</v>
      </c>
      <c r="Q267" s="231">
        <v>0</v>
      </c>
      <c r="R267" s="231">
        <f>Q267*H267</f>
        <v>0</v>
      </c>
      <c r="S267" s="231">
        <v>0</v>
      </c>
      <c r="T267" s="232">
        <f>S267*H267</f>
        <v>0</v>
      </c>
      <c r="AR267" s="233" t="s">
        <v>213</v>
      </c>
      <c r="AT267" s="233" t="s">
        <v>137</v>
      </c>
      <c r="AU267" s="233" t="s">
        <v>88</v>
      </c>
      <c r="AY267" s="16" t="s">
        <v>135</v>
      </c>
      <c r="BE267" s="234">
        <f>IF(N267="základní",J267,0)</f>
        <v>0</v>
      </c>
      <c r="BF267" s="234">
        <f>IF(N267="snížená",J267,0)</f>
        <v>0</v>
      </c>
      <c r="BG267" s="234">
        <f>IF(N267="zákl. přenesená",J267,0)</f>
        <v>0</v>
      </c>
      <c r="BH267" s="234">
        <f>IF(N267="sníž. přenesená",J267,0)</f>
        <v>0</v>
      </c>
      <c r="BI267" s="234">
        <f>IF(N267="nulová",J267,0)</f>
        <v>0</v>
      </c>
      <c r="BJ267" s="16" t="s">
        <v>86</v>
      </c>
      <c r="BK267" s="234">
        <f>ROUND(I267*H267,2)</f>
        <v>0</v>
      </c>
      <c r="BL267" s="16" t="s">
        <v>213</v>
      </c>
      <c r="BM267" s="233" t="s">
        <v>519</v>
      </c>
    </row>
    <row r="268" s="11" customFormat="1" ht="22.8" customHeight="1">
      <c r="B268" s="206"/>
      <c r="C268" s="207"/>
      <c r="D268" s="208" t="s">
        <v>77</v>
      </c>
      <c r="E268" s="220" t="s">
        <v>520</v>
      </c>
      <c r="F268" s="220" t="s">
        <v>521</v>
      </c>
      <c r="G268" s="207"/>
      <c r="H268" s="207"/>
      <c r="I268" s="210"/>
      <c r="J268" s="221">
        <f>BK268</f>
        <v>0</v>
      </c>
      <c r="K268" s="207"/>
      <c r="L268" s="212"/>
      <c r="M268" s="213"/>
      <c r="N268" s="214"/>
      <c r="O268" s="214"/>
      <c r="P268" s="215">
        <f>SUM(P269:P274)</f>
        <v>0</v>
      </c>
      <c r="Q268" s="214"/>
      <c r="R268" s="215">
        <f>SUM(R269:R274)</f>
        <v>0.003593279999999999</v>
      </c>
      <c r="S268" s="214"/>
      <c r="T268" s="216">
        <f>SUM(T269:T274)</f>
        <v>0</v>
      </c>
      <c r="AR268" s="217" t="s">
        <v>88</v>
      </c>
      <c r="AT268" s="218" t="s">
        <v>77</v>
      </c>
      <c r="AU268" s="218" t="s">
        <v>86</v>
      </c>
      <c r="AY268" s="217" t="s">
        <v>135</v>
      </c>
      <c r="BK268" s="219">
        <f>SUM(BK269:BK274)</f>
        <v>0</v>
      </c>
    </row>
    <row r="269" s="1" customFormat="1" ht="24" customHeight="1">
      <c r="B269" s="37"/>
      <c r="C269" s="222" t="s">
        <v>522</v>
      </c>
      <c r="D269" s="222" t="s">
        <v>137</v>
      </c>
      <c r="E269" s="223" t="s">
        <v>523</v>
      </c>
      <c r="F269" s="224" t="s">
        <v>524</v>
      </c>
      <c r="G269" s="225" t="s">
        <v>185</v>
      </c>
      <c r="H269" s="226">
        <v>9.4559999999999995</v>
      </c>
      <c r="I269" s="227"/>
      <c r="J269" s="228">
        <f>ROUND(I269*H269,2)</f>
        <v>0</v>
      </c>
      <c r="K269" s="224" t="s">
        <v>141</v>
      </c>
      <c r="L269" s="42"/>
      <c r="M269" s="229" t="s">
        <v>1</v>
      </c>
      <c r="N269" s="230" t="s">
        <v>43</v>
      </c>
      <c r="O269" s="85"/>
      <c r="P269" s="231">
        <f>O269*H269</f>
        <v>0</v>
      </c>
      <c r="Q269" s="231">
        <v>0.00013999999999999999</v>
      </c>
      <c r="R269" s="231">
        <f>Q269*H269</f>
        <v>0.0013238399999999997</v>
      </c>
      <c r="S269" s="231">
        <v>0</v>
      </c>
      <c r="T269" s="232">
        <f>S269*H269</f>
        <v>0</v>
      </c>
      <c r="AR269" s="233" t="s">
        <v>213</v>
      </c>
      <c r="AT269" s="233" t="s">
        <v>137</v>
      </c>
      <c r="AU269" s="233" t="s">
        <v>88</v>
      </c>
      <c r="AY269" s="16" t="s">
        <v>135</v>
      </c>
      <c r="BE269" s="234">
        <f>IF(N269="základní",J269,0)</f>
        <v>0</v>
      </c>
      <c r="BF269" s="234">
        <f>IF(N269="snížená",J269,0)</f>
        <v>0</v>
      </c>
      <c r="BG269" s="234">
        <f>IF(N269="zákl. přenesená",J269,0)</f>
        <v>0</v>
      </c>
      <c r="BH269" s="234">
        <f>IF(N269="sníž. přenesená",J269,0)</f>
        <v>0</v>
      </c>
      <c r="BI269" s="234">
        <f>IF(N269="nulová",J269,0)</f>
        <v>0</v>
      </c>
      <c r="BJ269" s="16" t="s">
        <v>86</v>
      </c>
      <c r="BK269" s="234">
        <f>ROUND(I269*H269,2)</f>
        <v>0</v>
      </c>
      <c r="BL269" s="16" t="s">
        <v>213</v>
      </c>
      <c r="BM269" s="233" t="s">
        <v>525</v>
      </c>
    </row>
    <row r="270" s="12" customFormat="1">
      <c r="B270" s="235"/>
      <c r="C270" s="236"/>
      <c r="D270" s="237" t="s">
        <v>144</v>
      </c>
      <c r="E270" s="238" t="s">
        <v>1</v>
      </c>
      <c r="F270" s="239" t="s">
        <v>526</v>
      </c>
      <c r="G270" s="236"/>
      <c r="H270" s="238" t="s">
        <v>1</v>
      </c>
      <c r="I270" s="240"/>
      <c r="J270" s="236"/>
      <c r="K270" s="236"/>
      <c r="L270" s="241"/>
      <c r="M270" s="242"/>
      <c r="N270" s="243"/>
      <c r="O270" s="243"/>
      <c r="P270" s="243"/>
      <c r="Q270" s="243"/>
      <c r="R270" s="243"/>
      <c r="S270" s="243"/>
      <c r="T270" s="244"/>
      <c r="AT270" s="245" t="s">
        <v>144</v>
      </c>
      <c r="AU270" s="245" t="s">
        <v>88</v>
      </c>
      <c r="AV270" s="12" t="s">
        <v>86</v>
      </c>
      <c r="AW270" s="12" t="s">
        <v>32</v>
      </c>
      <c r="AX270" s="12" t="s">
        <v>78</v>
      </c>
      <c r="AY270" s="245" t="s">
        <v>135</v>
      </c>
    </row>
    <row r="271" s="13" customFormat="1">
      <c r="B271" s="246"/>
      <c r="C271" s="247"/>
      <c r="D271" s="237" t="s">
        <v>144</v>
      </c>
      <c r="E271" s="248" t="s">
        <v>1</v>
      </c>
      <c r="F271" s="249" t="s">
        <v>527</v>
      </c>
      <c r="G271" s="247"/>
      <c r="H271" s="250">
        <v>9.4559999999999995</v>
      </c>
      <c r="I271" s="251"/>
      <c r="J271" s="247"/>
      <c r="K271" s="247"/>
      <c r="L271" s="252"/>
      <c r="M271" s="253"/>
      <c r="N271" s="254"/>
      <c r="O271" s="254"/>
      <c r="P271" s="254"/>
      <c r="Q271" s="254"/>
      <c r="R271" s="254"/>
      <c r="S271" s="254"/>
      <c r="T271" s="255"/>
      <c r="AT271" s="256" t="s">
        <v>144</v>
      </c>
      <c r="AU271" s="256" t="s">
        <v>88</v>
      </c>
      <c r="AV271" s="13" t="s">
        <v>88</v>
      </c>
      <c r="AW271" s="13" t="s">
        <v>32</v>
      </c>
      <c r="AX271" s="13" t="s">
        <v>78</v>
      </c>
      <c r="AY271" s="256" t="s">
        <v>135</v>
      </c>
    </row>
    <row r="272" s="14" customFormat="1">
      <c r="B272" s="257"/>
      <c r="C272" s="258"/>
      <c r="D272" s="237" t="s">
        <v>144</v>
      </c>
      <c r="E272" s="259" t="s">
        <v>1</v>
      </c>
      <c r="F272" s="260" t="s">
        <v>147</v>
      </c>
      <c r="G272" s="258"/>
      <c r="H272" s="261">
        <v>9.4559999999999995</v>
      </c>
      <c r="I272" s="262"/>
      <c r="J272" s="258"/>
      <c r="K272" s="258"/>
      <c r="L272" s="263"/>
      <c r="M272" s="264"/>
      <c r="N272" s="265"/>
      <c r="O272" s="265"/>
      <c r="P272" s="265"/>
      <c r="Q272" s="265"/>
      <c r="R272" s="265"/>
      <c r="S272" s="265"/>
      <c r="T272" s="266"/>
      <c r="AT272" s="267" t="s">
        <v>144</v>
      </c>
      <c r="AU272" s="267" t="s">
        <v>88</v>
      </c>
      <c r="AV272" s="14" t="s">
        <v>142</v>
      </c>
      <c r="AW272" s="14" t="s">
        <v>32</v>
      </c>
      <c r="AX272" s="14" t="s">
        <v>86</v>
      </c>
      <c r="AY272" s="267" t="s">
        <v>135</v>
      </c>
    </row>
    <row r="273" s="1" customFormat="1" ht="24" customHeight="1">
      <c r="B273" s="37"/>
      <c r="C273" s="222" t="s">
        <v>528</v>
      </c>
      <c r="D273" s="222" t="s">
        <v>137</v>
      </c>
      <c r="E273" s="223" t="s">
        <v>529</v>
      </c>
      <c r="F273" s="224" t="s">
        <v>530</v>
      </c>
      <c r="G273" s="225" t="s">
        <v>185</v>
      </c>
      <c r="H273" s="226">
        <v>9.4559999999999995</v>
      </c>
      <c r="I273" s="227"/>
      <c r="J273" s="228">
        <f>ROUND(I273*H273,2)</f>
        <v>0</v>
      </c>
      <c r="K273" s="224" t="s">
        <v>141</v>
      </c>
      <c r="L273" s="42"/>
      <c r="M273" s="229" t="s">
        <v>1</v>
      </c>
      <c r="N273" s="230" t="s">
        <v>43</v>
      </c>
      <c r="O273" s="85"/>
      <c r="P273" s="231">
        <f>O273*H273</f>
        <v>0</v>
      </c>
      <c r="Q273" s="231">
        <v>0.00012</v>
      </c>
      <c r="R273" s="231">
        <f>Q273*H273</f>
        <v>0.0011347199999999999</v>
      </c>
      <c r="S273" s="231">
        <v>0</v>
      </c>
      <c r="T273" s="232">
        <f>S273*H273</f>
        <v>0</v>
      </c>
      <c r="AR273" s="233" t="s">
        <v>213</v>
      </c>
      <c r="AT273" s="233" t="s">
        <v>137</v>
      </c>
      <c r="AU273" s="233" t="s">
        <v>88</v>
      </c>
      <c r="AY273" s="16" t="s">
        <v>135</v>
      </c>
      <c r="BE273" s="234">
        <f>IF(N273="základní",J273,0)</f>
        <v>0</v>
      </c>
      <c r="BF273" s="234">
        <f>IF(N273="snížená",J273,0)</f>
        <v>0</v>
      </c>
      <c r="BG273" s="234">
        <f>IF(N273="zákl. přenesená",J273,0)</f>
        <v>0</v>
      </c>
      <c r="BH273" s="234">
        <f>IF(N273="sníž. přenesená",J273,0)</f>
        <v>0</v>
      </c>
      <c r="BI273" s="234">
        <f>IF(N273="nulová",J273,0)</f>
        <v>0</v>
      </c>
      <c r="BJ273" s="16" t="s">
        <v>86</v>
      </c>
      <c r="BK273" s="234">
        <f>ROUND(I273*H273,2)</f>
        <v>0</v>
      </c>
      <c r="BL273" s="16" t="s">
        <v>213</v>
      </c>
      <c r="BM273" s="233" t="s">
        <v>531</v>
      </c>
    </row>
    <row r="274" s="1" customFormat="1" ht="24" customHeight="1">
      <c r="B274" s="37"/>
      <c r="C274" s="222" t="s">
        <v>532</v>
      </c>
      <c r="D274" s="222" t="s">
        <v>137</v>
      </c>
      <c r="E274" s="223" t="s">
        <v>533</v>
      </c>
      <c r="F274" s="224" t="s">
        <v>534</v>
      </c>
      <c r="G274" s="225" t="s">
        <v>185</v>
      </c>
      <c r="H274" s="226">
        <v>9.4559999999999995</v>
      </c>
      <c r="I274" s="227"/>
      <c r="J274" s="228">
        <f>ROUND(I274*H274,2)</f>
        <v>0</v>
      </c>
      <c r="K274" s="224" t="s">
        <v>141</v>
      </c>
      <c r="L274" s="42"/>
      <c r="M274" s="229" t="s">
        <v>1</v>
      </c>
      <c r="N274" s="230" t="s">
        <v>43</v>
      </c>
      <c r="O274" s="85"/>
      <c r="P274" s="231">
        <f>O274*H274</f>
        <v>0</v>
      </c>
      <c r="Q274" s="231">
        <v>0.00012</v>
      </c>
      <c r="R274" s="231">
        <f>Q274*H274</f>
        <v>0.0011347199999999999</v>
      </c>
      <c r="S274" s="231">
        <v>0</v>
      </c>
      <c r="T274" s="232">
        <f>S274*H274</f>
        <v>0</v>
      </c>
      <c r="AR274" s="233" t="s">
        <v>213</v>
      </c>
      <c r="AT274" s="233" t="s">
        <v>137</v>
      </c>
      <c r="AU274" s="233" t="s">
        <v>88</v>
      </c>
      <c r="AY274" s="16" t="s">
        <v>135</v>
      </c>
      <c r="BE274" s="234">
        <f>IF(N274="základní",J274,0)</f>
        <v>0</v>
      </c>
      <c r="BF274" s="234">
        <f>IF(N274="snížená",J274,0)</f>
        <v>0</v>
      </c>
      <c r="BG274" s="234">
        <f>IF(N274="zákl. přenesená",J274,0)</f>
        <v>0</v>
      </c>
      <c r="BH274" s="234">
        <f>IF(N274="sníž. přenesená",J274,0)</f>
        <v>0</v>
      </c>
      <c r="BI274" s="234">
        <f>IF(N274="nulová",J274,0)</f>
        <v>0</v>
      </c>
      <c r="BJ274" s="16" t="s">
        <v>86</v>
      </c>
      <c r="BK274" s="234">
        <f>ROUND(I274*H274,2)</f>
        <v>0</v>
      </c>
      <c r="BL274" s="16" t="s">
        <v>213</v>
      </c>
      <c r="BM274" s="233" t="s">
        <v>535</v>
      </c>
    </row>
    <row r="275" s="11" customFormat="1" ht="22.8" customHeight="1">
      <c r="B275" s="206"/>
      <c r="C275" s="207"/>
      <c r="D275" s="208" t="s">
        <v>77</v>
      </c>
      <c r="E275" s="220" t="s">
        <v>536</v>
      </c>
      <c r="F275" s="220" t="s">
        <v>537</v>
      </c>
      <c r="G275" s="207"/>
      <c r="H275" s="207"/>
      <c r="I275" s="210"/>
      <c r="J275" s="221">
        <f>BK275</f>
        <v>0</v>
      </c>
      <c r="K275" s="207"/>
      <c r="L275" s="212"/>
      <c r="M275" s="213"/>
      <c r="N275" s="214"/>
      <c r="O275" s="214"/>
      <c r="P275" s="215">
        <f>SUM(P276:P277)</f>
        <v>0</v>
      </c>
      <c r="Q275" s="214"/>
      <c r="R275" s="215">
        <f>SUM(R276:R277)</f>
        <v>0.030080000000000003</v>
      </c>
      <c r="S275" s="214"/>
      <c r="T275" s="216">
        <f>SUM(T276:T277)</f>
        <v>0</v>
      </c>
      <c r="AR275" s="217" t="s">
        <v>88</v>
      </c>
      <c r="AT275" s="218" t="s">
        <v>77</v>
      </c>
      <c r="AU275" s="218" t="s">
        <v>86</v>
      </c>
      <c r="AY275" s="217" t="s">
        <v>135</v>
      </c>
      <c r="BK275" s="219">
        <f>SUM(BK276:BK277)</f>
        <v>0</v>
      </c>
    </row>
    <row r="276" s="1" customFormat="1" ht="24" customHeight="1">
      <c r="B276" s="37"/>
      <c r="C276" s="222" t="s">
        <v>538</v>
      </c>
      <c r="D276" s="222" t="s">
        <v>137</v>
      </c>
      <c r="E276" s="223" t="s">
        <v>539</v>
      </c>
      <c r="F276" s="224" t="s">
        <v>540</v>
      </c>
      <c r="G276" s="225" t="s">
        <v>185</v>
      </c>
      <c r="H276" s="226">
        <v>64</v>
      </c>
      <c r="I276" s="227"/>
      <c r="J276" s="228">
        <f>ROUND(I276*H276,2)</f>
        <v>0</v>
      </c>
      <c r="K276" s="224" t="s">
        <v>141</v>
      </c>
      <c r="L276" s="42"/>
      <c r="M276" s="229" t="s">
        <v>1</v>
      </c>
      <c r="N276" s="230" t="s">
        <v>43</v>
      </c>
      <c r="O276" s="85"/>
      <c r="P276" s="231">
        <f>O276*H276</f>
        <v>0</v>
      </c>
      <c r="Q276" s="231">
        <v>0.00020000000000000001</v>
      </c>
      <c r="R276" s="231">
        <f>Q276*H276</f>
        <v>0.012800000000000001</v>
      </c>
      <c r="S276" s="231">
        <v>0</v>
      </c>
      <c r="T276" s="232">
        <f>S276*H276</f>
        <v>0</v>
      </c>
      <c r="AR276" s="233" t="s">
        <v>213</v>
      </c>
      <c r="AT276" s="233" t="s">
        <v>137</v>
      </c>
      <c r="AU276" s="233" t="s">
        <v>88</v>
      </c>
      <c r="AY276" s="16" t="s">
        <v>135</v>
      </c>
      <c r="BE276" s="234">
        <f>IF(N276="základní",J276,0)</f>
        <v>0</v>
      </c>
      <c r="BF276" s="234">
        <f>IF(N276="snížená",J276,0)</f>
        <v>0</v>
      </c>
      <c r="BG276" s="234">
        <f>IF(N276="zákl. přenesená",J276,0)</f>
        <v>0</v>
      </c>
      <c r="BH276" s="234">
        <f>IF(N276="sníž. přenesená",J276,0)</f>
        <v>0</v>
      </c>
      <c r="BI276" s="234">
        <f>IF(N276="nulová",J276,0)</f>
        <v>0</v>
      </c>
      <c r="BJ276" s="16" t="s">
        <v>86</v>
      </c>
      <c r="BK276" s="234">
        <f>ROUND(I276*H276,2)</f>
        <v>0</v>
      </c>
      <c r="BL276" s="16" t="s">
        <v>213</v>
      </c>
      <c r="BM276" s="233" t="s">
        <v>541</v>
      </c>
    </row>
    <row r="277" s="1" customFormat="1" ht="24" customHeight="1">
      <c r="B277" s="37"/>
      <c r="C277" s="222" t="s">
        <v>542</v>
      </c>
      <c r="D277" s="222" t="s">
        <v>137</v>
      </c>
      <c r="E277" s="223" t="s">
        <v>543</v>
      </c>
      <c r="F277" s="224" t="s">
        <v>544</v>
      </c>
      <c r="G277" s="225" t="s">
        <v>185</v>
      </c>
      <c r="H277" s="226">
        <v>64</v>
      </c>
      <c r="I277" s="227"/>
      <c r="J277" s="228">
        <f>ROUND(I277*H277,2)</f>
        <v>0</v>
      </c>
      <c r="K277" s="224" t="s">
        <v>141</v>
      </c>
      <c r="L277" s="42"/>
      <c r="M277" s="278" t="s">
        <v>1</v>
      </c>
      <c r="N277" s="279" t="s">
        <v>43</v>
      </c>
      <c r="O277" s="280"/>
      <c r="P277" s="281">
        <f>O277*H277</f>
        <v>0</v>
      </c>
      <c r="Q277" s="281">
        <v>0.00027</v>
      </c>
      <c r="R277" s="281">
        <f>Q277*H277</f>
        <v>0.01728</v>
      </c>
      <c r="S277" s="281">
        <v>0</v>
      </c>
      <c r="T277" s="282">
        <f>S277*H277</f>
        <v>0</v>
      </c>
      <c r="AR277" s="233" t="s">
        <v>213</v>
      </c>
      <c r="AT277" s="233" t="s">
        <v>137</v>
      </c>
      <c r="AU277" s="233" t="s">
        <v>88</v>
      </c>
      <c r="AY277" s="16" t="s">
        <v>135</v>
      </c>
      <c r="BE277" s="234">
        <f>IF(N277="základní",J277,0)</f>
        <v>0</v>
      </c>
      <c r="BF277" s="234">
        <f>IF(N277="snížená",J277,0)</f>
        <v>0</v>
      </c>
      <c r="BG277" s="234">
        <f>IF(N277="zákl. přenesená",J277,0)</f>
        <v>0</v>
      </c>
      <c r="BH277" s="234">
        <f>IF(N277="sníž. přenesená",J277,0)</f>
        <v>0</v>
      </c>
      <c r="BI277" s="234">
        <f>IF(N277="nulová",J277,0)</f>
        <v>0</v>
      </c>
      <c r="BJ277" s="16" t="s">
        <v>86</v>
      </c>
      <c r="BK277" s="234">
        <f>ROUND(I277*H277,2)</f>
        <v>0</v>
      </c>
      <c r="BL277" s="16" t="s">
        <v>213</v>
      </c>
      <c r="BM277" s="233" t="s">
        <v>545</v>
      </c>
    </row>
    <row r="278" s="1" customFormat="1" ht="6.96" customHeight="1">
      <c r="B278" s="60"/>
      <c r="C278" s="61"/>
      <c r="D278" s="61"/>
      <c r="E278" s="61"/>
      <c r="F278" s="61"/>
      <c r="G278" s="61"/>
      <c r="H278" s="61"/>
      <c r="I278" s="172"/>
      <c r="J278" s="61"/>
      <c r="K278" s="61"/>
      <c r="L278" s="42"/>
    </row>
  </sheetData>
  <sheetProtection sheet="1" autoFilter="0" formatColumns="0" formatRows="0" objects="1" scenarios="1" spinCount="100000" saltValue="HQY8wlDFocL3UJ1+8rik2Kri9zOGeFsrhoTyoYSnIx1KIdZU/KOZ491/GS3xyCeQ1Gn6FdTla5tGhDUnzOFRpQ==" hashValue="9nEbnIBF2qUyNNoxaCFGJUs7aIQnLWhj/moqh46lkXgu/EXPrGkB2kaz5+mFZvEvhw+pWSHRGmlVrdcQshSKEw==" algorithmName="SHA-512" password="CC35"/>
  <autoFilter ref="C132:K277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0" customWidth="1"/>
    <col min="10" max="10" width="20.17" customWidth="1"/>
    <col min="11" max="11" width="20.17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91</v>
      </c>
    </row>
    <row r="3" ht="6.96" customHeight="1">
      <c r="B3" s="131"/>
      <c r="C3" s="132"/>
      <c r="D3" s="132"/>
      <c r="E3" s="132"/>
      <c r="F3" s="132"/>
      <c r="G3" s="132"/>
      <c r="H3" s="132"/>
      <c r="I3" s="133"/>
      <c r="J3" s="132"/>
      <c r="K3" s="132"/>
      <c r="L3" s="19"/>
      <c r="AT3" s="16" t="s">
        <v>88</v>
      </c>
    </row>
    <row r="4" ht="24.96" customHeight="1">
      <c r="B4" s="19"/>
      <c r="D4" s="134" t="s">
        <v>95</v>
      </c>
      <c r="L4" s="19"/>
      <c r="M4" s="135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36" t="s">
        <v>16</v>
      </c>
      <c r="L6" s="19"/>
    </row>
    <row r="7" ht="16.5" customHeight="1">
      <c r="B7" s="19"/>
      <c r="E7" s="137" t="str">
        <f>'Rekapitulace stavby'!K6</f>
        <v>Revítalizace kulturního objektu č.p. 113</v>
      </c>
      <c r="F7" s="136"/>
      <c r="G7" s="136"/>
      <c r="H7" s="136"/>
      <c r="L7" s="19"/>
    </row>
    <row r="8" s="1" customFormat="1" ht="12" customHeight="1">
      <c r="B8" s="42"/>
      <c r="D8" s="136" t="s">
        <v>96</v>
      </c>
      <c r="I8" s="138"/>
      <c r="L8" s="42"/>
    </row>
    <row r="9" s="1" customFormat="1" ht="36.96" customHeight="1">
      <c r="B9" s="42"/>
      <c r="E9" s="139" t="s">
        <v>546</v>
      </c>
      <c r="F9" s="1"/>
      <c r="G9" s="1"/>
      <c r="H9" s="1"/>
      <c r="I9" s="138"/>
      <c r="L9" s="42"/>
    </row>
    <row r="10" s="1" customFormat="1">
      <c r="B10" s="42"/>
      <c r="I10" s="138"/>
      <c r="L10" s="42"/>
    </row>
    <row r="11" s="1" customFormat="1" ht="12" customHeight="1">
      <c r="B11" s="42"/>
      <c r="D11" s="136" t="s">
        <v>18</v>
      </c>
      <c r="F11" s="140" t="s">
        <v>1</v>
      </c>
      <c r="I11" s="141" t="s">
        <v>19</v>
      </c>
      <c r="J11" s="140" t="s">
        <v>1</v>
      </c>
      <c r="L11" s="42"/>
    </row>
    <row r="12" s="1" customFormat="1" ht="12" customHeight="1">
      <c r="B12" s="42"/>
      <c r="D12" s="136" t="s">
        <v>20</v>
      </c>
      <c r="F12" s="140" t="s">
        <v>21</v>
      </c>
      <c r="I12" s="141" t="s">
        <v>22</v>
      </c>
      <c r="J12" s="142" t="str">
        <f>'Rekapitulace stavby'!AN8</f>
        <v>30. 11. 2019</v>
      </c>
      <c r="L12" s="42"/>
    </row>
    <row r="13" s="1" customFormat="1" ht="10.8" customHeight="1">
      <c r="B13" s="42"/>
      <c r="I13" s="138"/>
      <c r="L13" s="42"/>
    </row>
    <row r="14" s="1" customFormat="1" ht="12" customHeight="1">
      <c r="B14" s="42"/>
      <c r="D14" s="136" t="s">
        <v>24</v>
      </c>
      <c r="I14" s="141" t="s">
        <v>25</v>
      </c>
      <c r="J14" s="140" t="s">
        <v>1</v>
      </c>
      <c r="L14" s="42"/>
    </row>
    <row r="15" s="1" customFormat="1" ht="18" customHeight="1">
      <c r="B15" s="42"/>
      <c r="E15" s="140" t="s">
        <v>26</v>
      </c>
      <c r="I15" s="141" t="s">
        <v>27</v>
      </c>
      <c r="J15" s="140" t="s">
        <v>1</v>
      </c>
      <c r="L15" s="42"/>
    </row>
    <row r="16" s="1" customFormat="1" ht="6.96" customHeight="1">
      <c r="B16" s="42"/>
      <c r="I16" s="138"/>
      <c r="L16" s="42"/>
    </row>
    <row r="17" s="1" customFormat="1" ht="12" customHeight="1">
      <c r="B17" s="42"/>
      <c r="D17" s="136" t="s">
        <v>28</v>
      </c>
      <c r="I17" s="141" t="s">
        <v>25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40"/>
      <c r="G18" s="140"/>
      <c r="H18" s="140"/>
      <c r="I18" s="141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38"/>
      <c r="L19" s="42"/>
    </row>
    <row r="20" s="1" customFormat="1" ht="12" customHeight="1">
      <c r="B20" s="42"/>
      <c r="D20" s="136" t="s">
        <v>30</v>
      </c>
      <c r="I20" s="141" t="s">
        <v>25</v>
      </c>
      <c r="J20" s="140" t="s">
        <v>1</v>
      </c>
      <c r="L20" s="42"/>
    </row>
    <row r="21" s="1" customFormat="1" ht="18" customHeight="1">
      <c r="B21" s="42"/>
      <c r="E21" s="140" t="s">
        <v>31</v>
      </c>
      <c r="I21" s="141" t="s">
        <v>27</v>
      </c>
      <c r="J21" s="140" t="s">
        <v>1</v>
      </c>
      <c r="L21" s="42"/>
    </row>
    <row r="22" s="1" customFormat="1" ht="6.96" customHeight="1">
      <c r="B22" s="42"/>
      <c r="I22" s="138"/>
      <c r="L22" s="42"/>
    </row>
    <row r="23" s="1" customFormat="1" ht="12" customHeight="1">
      <c r="B23" s="42"/>
      <c r="D23" s="136" t="s">
        <v>33</v>
      </c>
      <c r="I23" s="141" t="s">
        <v>25</v>
      </c>
      <c r="J23" s="140" t="s">
        <v>34</v>
      </c>
      <c r="L23" s="42"/>
    </row>
    <row r="24" s="1" customFormat="1" ht="18" customHeight="1">
      <c r="B24" s="42"/>
      <c r="E24" s="140" t="s">
        <v>35</v>
      </c>
      <c r="I24" s="141" t="s">
        <v>27</v>
      </c>
      <c r="J24" s="140" t="s">
        <v>36</v>
      </c>
      <c r="L24" s="42"/>
    </row>
    <row r="25" s="1" customFormat="1" ht="6.96" customHeight="1">
      <c r="B25" s="42"/>
      <c r="I25" s="138"/>
      <c r="L25" s="42"/>
    </row>
    <row r="26" s="1" customFormat="1" ht="12" customHeight="1">
      <c r="B26" s="42"/>
      <c r="D26" s="136" t="s">
        <v>37</v>
      </c>
      <c r="I26" s="138"/>
      <c r="L26" s="42"/>
    </row>
    <row r="27" s="7" customFormat="1" ht="16.5" customHeight="1">
      <c r="B27" s="143"/>
      <c r="E27" s="144" t="s">
        <v>1</v>
      </c>
      <c r="F27" s="144"/>
      <c r="G27" s="144"/>
      <c r="H27" s="144"/>
      <c r="I27" s="145"/>
      <c r="L27" s="143"/>
    </row>
    <row r="28" s="1" customFormat="1" ht="6.96" customHeight="1">
      <c r="B28" s="42"/>
      <c r="I28" s="138"/>
      <c r="L28" s="42"/>
    </row>
    <row r="29" s="1" customFormat="1" ht="6.96" customHeight="1">
      <c r="B29" s="42"/>
      <c r="D29" s="77"/>
      <c r="E29" s="77"/>
      <c r="F29" s="77"/>
      <c r="G29" s="77"/>
      <c r="H29" s="77"/>
      <c r="I29" s="146"/>
      <c r="J29" s="77"/>
      <c r="K29" s="77"/>
      <c r="L29" s="42"/>
    </row>
    <row r="30" s="1" customFormat="1" ht="25.44" customHeight="1">
      <c r="B30" s="42"/>
      <c r="D30" s="147" t="s">
        <v>38</v>
      </c>
      <c r="I30" s="138"/>
      <c r="J30" s="148">
        <f>ROUND(J129, 2)</f>
        <v>0</v>
      </c>
      <c r="L30" s="42"/>
    </row>
    <row r="31" s="1" customFormat="1" ht="6.96" customHeight="1">
      <c r="B31" s="42"/>
      <c r="D31" s="77"/>
      <c r="E31" s="77"/>
      <c r="F31" s="77"/>
      <c r="G31" s="77"/>
      <c r="H31" s="77"/>
      <c r="I31" s="146"/>
      <c r="J31" s="77"/>
      <c r="K31" s="77"/>
      <c r="L31" s="42"/>
    </row>
    <row r="32" s="1" customFormat="1" ht="14.4" customHeight="1">
      <c r="B32" s="42"/>
      <c r="F32" s="149" t="s">
        <v>40</v>
      </c>
      <c r="I32" s="150" t="s">
        <v>39</v>
      </c>
      <c r="J32" s="149" t="s">
        <v>41</v>
      </c>
      <c r="L32" s="42"/>
    </row>
    <row r="33" s="1" customFormat="1" ht="14.4" customHeight="1">
      <c r="B33" s="42"/>
      <c r="D33" s="151" t="s">
        <v>42</v>
      </c>
      <c r="E33" s="136" t="s">
        <v>43</v>
      </c>
      <c r="F33" s="152">
        <f>ROUND((SUM(BE129:BE207)),  2)</f>
        <v>0</v>
      </c>
      <c r="I33" s="153">
        <v>0.20999999999999999</v>
      </c>
      <c r="J33" s="152">
        <f>ROUND(((SUM(BE129:BE207))*I33),  2)</f>
        <v>0</v>
      </c>
      <c r="L33" s="42"/>
    </row>
    <row r="34" s="1" customFormat="1" ht="14.4" customHeight="1">
      <c r="B34" s="42"/>
      <c r="E34" s="136" t="s">
        <v>44</v>
      </c>
      <c r="F34" s="152">
        <f>ROUND((SUM(BF129:BF207)),  2)</f>
        <v>0</v>
      </c>
      <c r="I34" s="153">
        <v>0.14999999999999999</v>
      </c>
      <c r="J34" s="152">
        <f>ROUND(((SUM(BF129:BF207))*I34),  2)</f>
        <v>0</v>
      </c>
      <c r="L34" s="42"/>
    </row>
    <row r="35" hidden="1" s="1" customFormat="1" ht="14.4" customHeight="1">
      <c r="B35" s="42"/>
      <c r="E35" s="136" t="s">
        <v>45</v>
      </c>
      <c r="F35" s="152">
        <f>ROUND((SUM(BG129:BG207)),  2)</f>
        <v>0</v>
      </c>
      <c r="I35" s="153">
        <v>0.20999999999999999</v>
      </c>
      <c r="J35" s="152">
        <f>0</f>
        <v>0</v>
      </c>
      <c r="L35" s="42"/>
    </row>
    <row r="36" hidden="1" s="1" customFormat="1" ht="14.4" customHeight="1">
      <c r="B36" s="42"/>
      <c r="E36" s="136" t="s">
        <v>46</v>
      </c>
      <c r="F36" s="152">
        <f>ROUND((SUM(BH129:BH207)),  2)</f>
        <v>0</v>
      </c>
      <c r="I36" s="153">
        <v>0.14999999999999999</v>
      </c>
      <c r="J36" s="152">
        <f>0</f>
        <v>0</v>
      </c>
      <c r="L36" s="42"/>
    </row>
    <row r="37" hidden="1" s="1" customFormat="1" ht="14.4" customHeight="1">
      <c r="B37" s="42"/>
      <c r="E37" s="136" t="s">
        <v>47</v>
      </c>
      <c r="F37" s="152">
        <f>ROUND((SUM(BI129:BI207)),  2)</f>
        <v>0</v>
      </c>
      <c r="I37" s="153">
        <v>0</v>
      </c>
      <c r="J37" s="152">
        <f>0</f>
        <v>0</v>
      </c>
      <c r="L37" s="42"/>
    </row>
    <row r="38" s="1" customFormat="1" ht="6.96" customHeight="1">
      <c r="B38" s="42"/>
      <c r="I38" s="138"/>
      <c r="L38" s="42"/>
    </row>
    <row r="39" s="1" customFormat="1" ht="25.44" customHeight="1"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9"/>
      <c r="J39" s="160">
        <f>SUM(J30:J37)</f>
        <v>0</v>
      </c>
      <c r="K39" s="161"/>
      <c r="L39" s="42"/>
    </row>
    <row r="40" s="1" customFormat="1" ht="14.4" customHeight="1">
      <c r="B40" s="42"/>
      <c r="I40" s="138"/>
      <c r="L40" s="42"/>
    </row>
    <row r="41" ht="14.4" customHeight="1">
      <c r="B41" s="19"/>
      <c r="L41" s="19"/>
    </row>
    <row r="42" ht="14.4" customHeight="1">
      <c r="B42" s="19"/>
      <c r="L42" s="19"/>
    </row>
    <row r="43" ht="14.4" customHeight="1">
      <c r="B43" s="19"/>
      <c r="L43" s="19"/>
    </row>
    <row r="44" ht="14.4" customHeight="1">
      <c r="B44" s="19"/>
      <c r="L44" s="19"/>
    </row>
    <row r="45" ht="14.4" customHeight="1">
      <c r="B45" s="19"/>
      <c r="L45" s="19"/>
    </row>
    <row r="46" ht="14.4" customHeight="1">
      <c r="B46" s="19"/>
      <c r="L46" s="19"/>
    </row>
    <row r="47" ht="14.4" customHeight="1">
      <c r="B47" s="19"/>
      <c r="L47" s="19"/>
    </row>
    <row r="48" ht="14.4" customHeight="1">
      <c r="B48" s="19"/>
      <c r="L48" s="19"/>
    </row>
    <row r="49" ht="14.4" customHeight="1">
      <c r="B49" s="19"/>
      <c r="L49" s="19"/>
    </row>
    <row r="50" s="1" customFormat="1" ht="14.4" customHeight="1">
      <c r="B50" s="42"/>
      <c r="D50" s="162" t="s">
        <v>51</v>
      </c>
      <c r="E50" s="163"/>
      <c r="F50" s="163"/>
      <c r="G50" s="162" t="s">
        <v>52</v>
      </c>
      <c r="H50" s="163"/>
      <c r="I50" s="164"/>
      <c r="J50" s="163"/>
      <c r="K50" s="163"/>
      <c r="L50" s="4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1" customFormat="1">
      <c r="B61" s="42"/>
      <c r="D61" s="165" t="s">
        <v>53</v>
      </c>
      <c r="E61" s="166"/>
      <c r="F61" s="167" t="s">
        <v>54</v>
      </c>
      <c r="G61" s="165" t="s">
        <v>53</v>
      </c>
      <c r="H61" s="166"/>
      <c r="I61" s="168"/>
      <c r="J61" s="169" t="s">
        <v>54</v>
      </c>
      <c r="K61" s="166"/>
      <c r="L61" s="42"/>
    </row>
    <row r="62">
      <c r="B62" s="19"/>
      <c r="L62" s="19"/>
    </row>
    <row r="63">
      <c r="B63" s="19"/>
      <c r="L63" s="19"/>
    </row>
    <row r="64">
      <c r="B64" s="19"/>
      <c r="L64" s="19"/>
    </row>
    <row r="65" s="1" customFormat="1">
      <c r="B65" s="42"/>
      <c r="D65" s="162" t="s">
        <v>55</v>
      </c>
      <c r="E65" s="163"/>
      <c r="F65" s="163"/>
      <c r="G65" s="162" t="s">
        <v>56</v>
      </c>
      <c r="H65" s="163"/>
      <c r="I65" s="164"/>
      <c r="J65" s="163"/>
      <c r="K65" s="163"/>
      <c r="L65" s="42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1" customFormat="1">
      <c r="B76" s="42"/>
      <c r="D76" s="165" t="s">
        <v>53</v>
      </c>
      <c r="E76" s="166"/>
      <c r="F76" s="167" t="s">
        <v>54</v>
      </c>
      <c r="G76" s="165" t="s">
        <v>53</v>
      </c>
      <c r="H76" s="166"/>
      <c r="I76" s="168"/>
      <c r="J76" s="169" t="s">
        <v>54</v>
      </c>
      <c r="K76" s="166"/>
      <c r="L76" s="42"/>
    </row>
    <row r="77" s="1" customFormat="1" ht="14.4" customHeight="1">
      <c r="B77" s="170"/>
      <c r="C77" s="171"/>
      <c r="D77" s="171"/>
      <c r="E77" s="171"/>
      <c r="F77" s="171"/>
      <c r="G77" s="171"/>
      <c r="H77" s="171"/>
      <c r="I77" s="172"/>
      <c r="J77" s="171"/>
      <c r="K77" s="171"/>
      <c r="L77" s="42"/>
    </row>
    <row r="81" s="1" customFormat="1" ht="6.96" customHeight="1">
      <c r="B81" s="173"/>
      <c r="C81" s="174"/>
      <c r="D81" s="174"/>
      <c r="E81" s="174"/>
      <c r="F81" s="174"/>
      <c r="G81" s="174"/>
      <c r="H81" s="174"/>
      <c r="I81" s="175"/>
      <c r="J81" s="174"/>
      <c r="K81" s="174"/>
      <c r="L81" s="42"/>
    </row>
    <row r="82" s="1" customFormat="1" ht="24.96" customHeight="1">
      <c r="B82" s="37"/>
      <c r="C82" s="22" t="s">
        <v>98</v>
      </c>
      <c r="D82" s="38"/>
      <c r="E82" s="38"/>
      <c r="F82" s="38"/>
      <c r="G82" s="38"/>
      <c r="H82" s="38"/>
      <c r="I82" s="138"/>
      <c r="J82" s="38"/>
      <c r="K82" s="38"/>
      <c r="L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138"/>
      <c r="J83" s="38"/>
      <c r="K83" s="38"/>
      <c r="L83" s="42"/>
    </row>
    <row r="84" s="1" customFormat="1" ht="12" customHeight="1">
      <c r="B84" s="37"/>
      <c r="C84" s="31" t="s">
        <v>16</v>
      </c>
      <c r="D84" s="38"/>
      <c r="E84" s="38"/>
      <c r="F84" s="38"/>
      <c r="G84" s="38"/>
      <c r="H84" s="38"/>
      <c r="I84" s="138"/>
      <c r="J84" s="38"/>
      <c r="K84" s="38"/>
      <c r="L84" s="42"/>
    </row>
    <row r="85" s="1" customFormat="1" ht="16.5" customHeight="1">
      <c r="B85" s="37"/>
      <c r="C85" s="38"/>
      <c r="D85" s="38"/>
      <c r="E85" s="176" t="str">
        <f>E7</f>
        <v>Revítalizace kulturního objektu č.p. 113</v>
      </c>
      <c r="F85" s="31"/>
      <c r="G85" s="31"/>
      <c r="H85" s="31"/>
      <c r="I85" s="138"/>
      <c r="J85" s="38"/>
      <c r="K85" s="38"/>
      <c r="L85" s="42"/>
    </row>
    <row r="86" s="1" customFormat="1" ht="12" customHeight="1">
      <c r="B86" s="37"/>
      <c r="C86" s="31" t="s">
        <v>96</v>
      </c>
      <c r="D86" s="38"/>
      <c r="E86" s="38"/>
      <c r="F86" s="38"/>
      <c r="G86" s="38"/>
      <c r="H86" s="38"/>
      <c r="I86" s="138"/>
      <c r="J86" s="38"/>
      <c r="K86" s="38"/>
      <c r="L86" s="42"/>
    </row>
    <row r="87" s="1" customFormat="1" ht="16.5" customHeight="1">
      <c r="B87" s="37"/>
      <c r="C87" s="38"/>
      <c r="D87" s="38"/>
      <c r="E87" s="70" t="str">
        <f>E9</f>
        <v>02 - ZTI a ÚT</v>
      </c>
      <c r="F87" s="38"/>
      <c r="G87" s="38"/>
      <c r="H87" s="38"/>
      <c r="I87" s="138"/>
      <c r="J87" s="38"/>
      <c r="K87" s="38"/>
      <c r="L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138"/>
      <c r="J88" s="38"/>
      <c r="K88" s="38"/>
      <c r="L88" s="42"/>
    </row>
    <row r="89" s="1" customFormat="1" ht="12" customHeight="1">
      <c r="B89" s="37"/>
      <c r="C89" s="31" t="s">
        <v>20</v>
      </c>
      <c r="D89" s="38"/>
      <c r="E89" s="38"/>
      <c r="F89" s="26" t="str">
        <f>F12</f>
        <v>p.č. st. 139, k.ú. Dvory</v>
      </c>
      <c r="G89" s="38"/>
      <c r="H89" s="38"/>
      <c r="I89" s="141" t="s">
        <v>22</v>
      </c>
      <c r="J89" s="73" t="str">
        <f>IF(J12="","",J12)</f>
        <v>30. 11. 2019</v>
      </c>
      <c r="K89" s="38"/>
      <c r="L89" s="42"/>
    </row>
    <row r="90" s="1" customFormat="1" ht="6.96" customHeight="1">
      <c r="B90" s="37"/>
      <c r="C90" s="38"/>
      <c r="D90" s="38"/>
      <c r="E90" s="38"/>
      <c r="F90" s="38"/>
      <c r="G90" s="38"/>
      <c r="H90" s="38"/>
      <c r="I90" s="138"/>
      <c r="J90" s="38"/>
      <c r="K90" s="38"/>
      <c r="L90" s="42"/>
    </row>
    <row r="91" s="1" customFormat="1" ht="15.15" customHeight="1">
      <c r="B91" s="37"/>
      <c r="C91" s="31" t="s">
        <v>24</v>
      </c>
      <c r="D91" s="38"/>
      <c r="E91" s="38"/>
      <c r="F91" s="26" t="str">
        <f>E15</f>
        <v>Obec Dvory</v>
      </c>
      <c r="G91" s="38"/>
      <c r="H91" s="38"/>
      <c r="I91" s="141" t="s">
        <v>30</v>
      </c>
      <c r="J91" s="35" t="str">
        <f>E21</f>
        <v>Ing. Lukáš Návara</v>
      </c>
      <c r="K91" s="38"/>
      <c r="L91" s="42"/>
    </row>
    <row r="92" s="1" customFormat="1" ht="15.15" customHeight="1">
      <c r="B92" s="37"/>
      <c r="C92" s="31" t="s">
        <v>28</v>
      </c>
      <c r="D92" s="38"/>
      <c r="E92" s="38"/>
      <c r="F92" s="26" t="str">
        <f>IF(E18="","",E18)</f>
        <v>Vyplň údaj</v>
      </c>
      <c r="G92" s="38"/>
      <c r="H92" s="38"/>
      <c r="I92" s="141" t="s">
        <v>33</v>
      </c>
      <c r="J92" s="35" t="str">
        <f>E24</f>
        <v>Jan Petr</v>
      </c>
      <c r="K92" s="38"/>
      <c r="L92" s="42"/>
    </row>
    <row r="93" s="1" customFormat="1" ht="10.32" customHeight="1">
      <c r="B93" s="37"/>
      <c r="C93" s="38"/>
      <c r="D93" s="38"/>
      <c r="E93" s="38"/>
      <c r="F93" s="38"/>
      <c r="G93" s="38"/>
      <c r="H93" s="38"/>
      <c r="I93" s="138"/>
      <c r="J93" s="38"/>
      <c r="K93" s="38"/>
      <c r="L93" s="42"/>
    </row>
    <row r="94" s="1" customFormat="1" ht="29.28" customHeight="1">
      <c r="B94" s="37"/>
      <c r="C94" s="177" t="s">
        <v>99</v>
      </c>
      <c r="D94" s="178"/>
      <c r="E94" s="178"/>
      <c r="F94" s="178"/>
      <c r="G94" s="178"/>
      <c r="H94" s="178"/>
      <c r="I94" s="179"/>
      <c r="J94" s="180" t="s">
        <v>100</v>
      </c>
      <c r="K94" s="178"/>
      <c r="L94" s="42"/>
    </row>
    <row r="95" s="1" customFormat="1" ht="10.32" customHeight="1">
      <c r="B95" s="37"/>
      <c r="C95" s="38"/>
      <c r="D95" s="38"/>
      <c r="E95" s="38"/>
      <c r="F95" s="38"/>
      <c r="G95" s="38"/>
      <c r="H95" s="38"/>
      <c r="I95" s="138"/>
      <c r="J95" s="38"/>
      <c r="K95" s="38"/>
      <c r="L95" s="42"/>
    </row>
    <row r="96" s="1" customFormat="1" ht="22.8" customHeight="1">
      <c r="B96" s="37"/>
      <c r="C96" s="181" t="s">
        <v>101</v>
      </c>
      <c r="D96" s="38"/>
      <c r="E96" s="38"/>
      <c r="F96" s="38"/>
      <c r="G96" s="38"/>
      <c r="H96" s="38"/>
      <c r="I96" s="138"/>
      <c r="J96" s="104">
        <f>J129</f>
        <v>0</v>
      </c>
      <c r="K96" s="38"/>
      <c r="L96" s="42"/>
      <c r="AU96" s="16" t="s">
        <v>102</v>
      </c>
    </row>
    <row r="97" s="8" customFormat="1" ht="24.96" customHeight="1">
      <c r="B97" s="182"/>
      <c r="C97" s="183"/>
      <c r="D97" s="184" t="s">
        <v>103</v>
      </c>
      <c r="E97" s="185"/>
      <c r="F97" s="185"/>
      <c r="G97" s="185"/>
      <c r="H97" s="185"/>
      <c r="I97" s="186"/>
      <c r="J97" s="187">
        <f>J130</f>
        <v>0</v>
      </c>
      <c r="K97" s="183"/>
      <c r="L97" s="188"/>
    </row>
    <row r="98" s="9" customFormat="1" ht="19.92" customHeight="1">
      <c r="B98" s="189"/>
      <c r="C98" s="190"/>
      <c r="D98" s="191" t="s">
        <v>547</v>
      </c>
      <c r="E98" s="192"/>
      <c r="F98" s="192"/>
      <c r="G98" s="192"/>
      <c r="H98" s="192"/>
      <c r="I98" s="193"/>
      <c r="J98" s="194">
        <f>J131</f>
        <v>0</v>
      </c>
      <c r="K98" s="190"/>
      <c r="L98" s="195"/>
    </row>
    <row r="99" s="9" customFormat="1" ht="19.92" customHeight="1">
      <c r="B99" s="189"/>
      <c r="C99" s="190"/>
      <c r="D99" s="191" t="s">
        <v>110</v>
      </c>
      <c r="E99" s="192"/>
      <c r="F99" s="192"/>
      <c r="G99" s="192"/>
      <c r="H99" s="192"/>
      <c r="I99" s="193"/>
      <c r="J99" s="194">
        <f>J134</f>
        <v>0</v>
      </c>
      <c r="K99" s="190"/>
      <c r="L99" s="195"/>
    </row>
    <row r="100" s="8" customFormat="1" ht="24.96" customHeight="1">
      <c r="B100" s="182"/>
      <c r="C100" s="183"/>
      <c r="D100" s="184" t="s">
        <v>112</v>
      </c>
      <c r="E100" s="185"/>
      <c r="F100" s="185"/>
      <c r="G100" s="185"/>
      <c r="H100" s="185"/>
      <c r="I100" s="186"/>
      <c r="J100" s="187">
        <f>J140</f>
        <v>0</v>
      </c>
      <c r="K100" s="183"/>
      <c r="L100" s="188"/>
    </row>
    <row r="101" s="9" customFormat="1" ht="19.92" customHeight="1">
      <c r="B101" s="189"/>
      <c r="C101" s="190"/>
      <c r="D101" s="191" t="s">
        <v>548</v>
      </c>
      <c r="E101" s="192"/>
      <c r="F101" s="192"/>
      <c r="G101" s="192"/>
      <c r="H101" s="192"/>
      <c r="I101" s="193"/>
      <c r="J101" s="194">
        <f>J141</f>
        <v>0</v>
      </c>
      <c r="K101" s="190"/>
      <c r="L101" s="195"/>
    </row>
    <row r="102" s="9" customFormat="1" ht="19.92" customHeight="1">
      <c r="B102" s="189"/>
      <c r="C102" s="190"/>
      <c r="D102" s="191" t="s">
        <v>549</v>
      </c>
      <c r="E102" s="192"/>
      <c r="F102" s="192"/>
      <c r="G102" s="192"/>
      <c r="H102" s="192"/>
      <c r="I102" s="193"/>
      <c r="J102" s="194">
        <f>J151</f>
        <v>0</v>
      </c>
      <c r="K102" s="190"/>
      <c r="L102" s="195"/>
    </row>
    <row r="103" s="9" customFormat="1" ht="19.92" customHeight="1">
      <c r="B103" s="189"/>
      <c r="C103" s="190"/>
      <c r="D103" s="191" t="s">
        <v>550</v>
      </c>
      <c r="E103" s="192"/>
      <c r="F103" s="192"/>
      <c r="G103" s="192"/>
      <c r="H103" s="192"/>
      <c r="I103" s="193"/>
      <c r="J103" s="194">
        <f>J164</f>
        <v>0</v>
      </c>
      <c r="K103" s="190"/>
      <c r="L103" s="195"/>
    </row>
    <row r="104" s="9" customFormat="1" ht="19.92" customHeight="1">
      <c r="B104" s="189"/>
      <c r="C104" s="190"/>
      <c r="D104" s="191" t="s">
        <v>551</v>
      </c>
      <c r="E104" s="192"/>
      <c r="F104" s="192"/>
      <c r="G104" s="192"/>
      <c r="H104" s="192"/>
      <c r="I104" s="193"/>
      <c r="J104" s="194">
        <f>J166</f>
        <v>0</v>
      </c>
      <c r="K104" s="190"/>
      <c r="L104" s="195"/>
    </row>
    <row r="105" s="9" customFormat="1" ht="19.92" customHeight="1">
      <c r="B105" s="189"/>
      <c r="C105" s="190"/>
      <c r="D105" s="191" t="s">
        <v>552</v>
      </c>
      <c r="E105" s="192"/>
      <c r="F105" s="192"/>
      <c r="G105" s="192"/>
      <c r="H105" s="192"/>
      <c r="I105" s="193"/>
      <c r="J105" s="194">
        <f>J179</f>
        <v>0</v>
      </c>
      <c r="K105" s="190"/>
      <c r="L105" s="195"/>
    </row>
    <row r="106" s="9" customFormat="1" ht="19.92" customHeight="1">
      <c r="B106" s="189"/>
      <c r="C106" s="190"/>
      <c r="D106" s="191" t="s">
        <v>553</v>
      </c>
      <c r="E106" s="192"/>
      <c r="F106" s="192"/>
      <c r="G106" s="192"/>
      <c r="H106" s="192"/>
      <c r="I106" s="193"/>
      <c r="J106" s="194">
        <f>J181</f>
        <v>0</v>
      </c>
      <c r="K106" s="190"/>
      <c r="L106" s="195"/>
    </row>
    <row r="107" s="9" customFormat="1" ht="19.92" customHeight="1">
      <c r="B107" s="189"/>
      <c r="C107" s="190"/>
      <c r="D107" s="191" t="s">
        <v>554</v>
      </c>
      <c r="E107" s="192"/>
      <c r="F107" s="192"/>
      <c r="G107" s="192"/>
      <c r="H107" s="192"/>
      <c r="I107" s="193"/>
      <c r="J107" s="194">
        <f>J188</f>
        <v>0</v>
      </c>
      <c r="K107" s="190"/>
      <c r="L107" s="195"/>
    </row>
    <row r="108" s="9" customFormat="1" ht="19.92" customHeight="1">
      <c r="B108" s="189"/>
      <c r="C108" s="190"/>
      <c r="D108" s="191" t="s">
        <v>555</v>
      </c>
      <c r="E108" s="192"/>
      <c r="F108" s="192"/>
      <c r="G108" s="192"/>
      <c r="H108" s="192"/>
      <c r="I108" s="193"/>
      <c r="J108" s="194">
        <f>J194</f>
        <v>0</v>
      </c>
      <c r="K108" s="190"/>
      <c r="L108" s="195"/>
    </row>
    <row r="109" s="8" customFormat="1" ht="24.96" customHeight="1">
      <c r="B109" s="182"/>
      <c r="C109" s="183"/>
      <c r="D109" s="184" t="s">
        <v>556</v>
      </c>
      <c r="E109" s="185"/>
      <c r="F109" s="185"/>
      <c r="G109" s="185"/>
      <c r="H109" s="185"/>
      <c r="I109" s="186"/>
      <c r="J109" s="187">
        <f>J199</f>
        <v>0</v>
      </c>
      <c r="K109" s="183"/>
      <c r="L109" s="188"/>
    </row>
    <row r="110" s="1" customFormat="1" ht="21.84" customHeight="1">
      <c r="B110" s="37"/>
      <c r="C110" s="38"/>
      <c r="D110" s="38"/>
      <c r="E110" s="38"/>
      <c r="F110" s="38"/>
      <c r="G110" s="38"/>
      <c r="H110" s="38"/>
      <c r="I110" s="138"/>
      <c r="J110" s="38"/>
      <c r="K110" s="38"/>
      <c r="L110" s="42"/>
    </row>
    <row r="111" s="1" customFormat="1" ht="6.96" customHeight="1">
      <c r="B111" s="60"/>
      <c r="C111" s="61"/>
      <c r="D111" s="61"/>
      <c r="E111" s="61"/>
      <c r="F111" s="61"/>
      <c r="G111" s="61"/>
      <c r="H111" s="61"/>
      <c r="I111" s="172"/>
      <c r="J111" s="61"/>
      <c r="K111" s="61"/>
      <c r="L111" s="42"/>
    </row>
    <row r="115" s="1" customFormat="1" ht="6.96" customHeight="1">
      <c r="B115" s="62"/>
      <c r="C115" s="63"/>
      <c r="D115" s="63"/>
      <c r="E115" s="63"/>
      <c r="F115" s="63"/>
      <c r="G115" s="63"/>
      <c r="H115" s="63"/>
      <c r="I115" s="175"/>
      <c r="J115" s="63"/>
      <c r="K115" s="63"/>
      <c r="L115" s="42"/>
    </row>
    <row r="116" s="1" customFormat="1" ht="24.96" customHeight="1">
      <c r="B116" s="37"/>
      <c r="C116" s="22" t="s">
        <v>120</v>
      </c>
      <c r="D116" s="38"/>
      <c r="E116" s="38"/>
      <c r="F116" s="38"/>
      <c r="G116" s="38"/>
      <c r="H116" s="38"/>
      <c r="I116" s="138"/>
      <c r="J116" s="38"/>
      <c r="K116" s="38"/>
      <c r="L116" s="42"/>
    </row>
    <row r="117" s="1" customFormat="1" ht="6.96" customHeight="1">
      <c r="B117" s="37"/>
      <c r="C117" s="38"/>
      <c r="D117" s="38"/>
      <c r="E117" s="38"/>
      <c r="F117" s="38"/>
      <c r="G117" s="38"/>
      <c r="H117" s="38"/>
      <c r="I117" s="138"/>
      <c r="J117" s="38"/>
      <c r="K117" s="38"/>
      <c r="L117" s="42"/>
    </row>
    <row r="118" s="1" customFormat="1" ht="12" customHeight="1">
      <c r="B118" s="37"/>
      <c r="C118" s="31" t="s">
        <v>16</v>
      </c>
      <c r="D118" s="38"/>
      <c r="E118" s="38"/>
      <c r="F118" s="38"/>
      <c r="G118" s="38"/>
      <c r="H118" s="38"/>
      <c r="I118" s="138"/>
      <c r="J118" s="38"/>
      <c r="K118" s="38"/>
      <c r="L118" s="42"/>
    </row>
    <row r="119" s="1" customFormat="1" ht="16.5" customHeight="1">
      <c r="B119" s="37"/>
      <c r="C119" s="38"/>
      <c r="D119" s="38"/>
      <c r="E119" s="176" t="str">
        <f>E7</f>
        <v>Revítalizace kulturního objektu č.p. 113</v>
      </c>
      <c r="F119" s="31"/>
      <c r="G119" s="31"/>
      <c r="H119" s="31"/>
      <c r="I119" s="138"/>
      <c r="J119" s="38"/>
      <c r="K119" s="38"/>
      <c r="L119" s="42"/>
    </row>
    <row r="120" s="1" customFormat="1" ht="12" customHeight="1">
      <c r="B120" s="37"/>
      <c r="C120" s="31" t="s">
        <v>96</v>
      </c>
      <c r="D120" s="38"/>
      <c r="E120" s="38"/>
      <c r="F120" s="38"/>
      <c r="G120" s="38"/>
      <c r="H120" s="38"/>
      <c r="I120" s="138"/>
      <c r="J120" s="38"/>
      <c r="K120" s="38"/>
      <c r="L120" s="42"/>
    </row>
    <row r="121" s="1" customFormat="1" ht="16.5" customHeight="1">
      <c r="B121" s="37"/>
      <c r="C121" s="38"/>
      <c r="D121" s="38"/>
      <c r="E121" s="70" t="str">
        <f>E9</f>
        <v>02 - ZTI a ÚT</v>
      </c>
      <c r="F121" s="38"/>
      <c r="G121" s="38"/>
      <c r="H121" s="38"/>
      <c r="I121" s="138"/>
      <c r="J121" s="38"/>
      <c r="K121" s="38"/>
      <c r="L121" s="42"/>
    </row>
    <row r="122" s="1" customFormat="1" ht="6.96" customHeight="1">
      <c r="B122" s="37"/>
      <c r="C122" s="38"/>
      <c r="D122" s="38"/>
      <c r="E122" s="38"/>
      <c r="F122" s="38"/>
      <c r="G122" s="38"/>
      <c r="H122" s="38"/>
      <c r="I122" s="138"/>
      <c r="J122" s="38"/>
      <c r="K122" s="38"/>
      <c r="L122" s="42"/>
    </row>
    <row r="123" s="1" customFormat="1" ht="12" customHeight="1">
      <c r="B123" s="37"/>
      <c r="C123" s="31" t="s">
        <v>20</v>
      </c>
      <c r="D123" s="38"/>
      <c r="E123" s="38"/>
      <c r="F123" s="26" t="str">
        <f>F12</f>
        <v>p.č. st. 139, k.ú. Dvory</v>
      </c>
      <c r="G123" s="38"/>
      <c r="H123" s="38"/>
      <c r="I123" s="141" t="s">
        <v>22</v>
      </c>
      <c r="J123" s="73" t="str">
        <f>IF(J12="","",J12)</f>
        <v>30. 11. 2019</v>
      </c>
      <c r="K123" s="38"/>
      <c r="L123" s="42"/>
    </row>
    <row r="124" s="1" customFormat="1" ht="6.96" customHeight="1">
      <c r="B124" s="37"/>
      <c r="C124" s="38"/>
      <c r="D124" s="38"/>
      <c r="E124" s="38"/>
      <c r="F124" s="38"/>
      <c r="G124" s="38"/>
      <c r="H124" s="38"/>
      <c r="I124" s="138"/>
      <c r="J124" s="38"/>
      <c r="K124" s="38"/>
      <c r="L124" s="42"/>
    </row>
    <row r="125" s="1" customFormat="1" ht="15.15" customHeight="1">
      <c r="B125" s="37"/>
      <c r="C125" s="31" t="s">
        <v>24</v>
      </c>
      <c r="D125" s="38"/>
      <c r="E125" s="38"/>
      <c r="F125" s="26" t="str">
        <f>E15</f>
        <v>Obec Dvory</v>
      </c>
      <c r="G125" s="38"/>
      <c r="H125" s="38"/>
      <c r="I125" s="141" t="s">
        <v>30</v>
      </c>
      <c r="J125" s="35" t="str">
        <f>E21</f>
        <v>Ing. Lukáš Návara</v>
      </c>
      <c r="K125" s="38"/>
      <c r="L125" s="42"/>
    </row>
    <row r="126" s="1" customFormat="1" ht="15.15" customHeight="1">
      <c r="B126" s="37"/>
      <c r="C126" s="31" t="s">
        <v>28</v>
      </c>
      <c r="D126" s="38"/>
      <c r="E126" s="38"/>
      <c r="F126" s="26" t="str">
        <f>IF(E18="","",E18)</f>
        <v>Vyplň údaj</v>
      </c>
      <c r="G126" s="38"/>
      <c r="H126" s="38"/>
      <c r="I126" s="141" t="s">
        <v>33</v>
      </c>
      <c r="J126" s="35" t="str">
        <f>E24</f>
        <v>Jan Petr</v>
      </c>
      <c r="K126" s="38"/>
      <c r="L126" s="42"/>
    </row>
    <row r="127" s="1" customFormat="1" ht="10.32" customHeight="1">
      <c r="B127" s="37"/>
      <c r="C127" s="38"/>
      <c r="D127" s="38"/>
      <c r="E127" s="38"/>
      <c r="F127" s="38"/>
      <c r="G127" s="38"/>
      <c r="H127" s="38"/>
      <c r="I127" s="138"/>
      <c r="J127" s="38"/>
      <c r="K127" s="38"/>
      <c r="L127" s="42"/>
    </row>
    <row r="128" s="10" customFormat="1" ht="29.28" customHeight="1">
      <c r="B128" s="196"/>
      <c r="C128" s="197" t="s">
        <v>121</v>
      </c>
      <c r="D128" s="198" t="s">
        <v>63</v>
      </c>
      <c r="E128" s="198" t="s">
        <v>59</v>
      </c>
      <c r="F128" s="198" t="s">
        <v>60</v>
      </c>
      <c r="G128" s="198" t="s">
        <v>122</v>
      </c>
      <c r="H128" s="198" t="s">
        <v>123</v>
      </c>
      <c r="I128" s="199" t="s">
        <v>124</v>
      </c>
      <c r="J128" s="198" t="s">
        <v>100</v>
      </c>
      <c r="K128" s="200" t="s">
        <v>125</v>
      </c>
      <c r="L128" s="201"/>
      <c r="M128" s="94" t="s">
        <v>1</v>
      </c>
      <c r="N128" s="95" t="s">
        <v>42</v>
      </c>
      <c r="O128" s="95" t="s">
        <v>126</v>
      </c>
      <c r="P128" s="95" t="s">
        <v>127</v>
      </c>
      <c r="Q128" s="95" t="s">
        <v>128</v>
      </c>
      <c r="R128" s="95" t="s">
        <v>129</v>
      </c>
      <c r="S128" s="95" t="s">
        <v>130</v>
      </c>
      <c r="T128" s="96" t="s">
        <v>131</v>
      </c>
    </row>
    <row r="129" s="1" customFormat="1" ht="22.8" customHeight="1">
      <c r="B129" s="37"/>
      <c r="C129" s="101" t="s">
        <v>132</v>
      </c>
      <c r="D129" s="38"/>
      <c r="E129" s="38"/>
      <c r="F129" s="38"/>
      <c r="G129" s="38"/>
      <c r="H129" s="38"/>
      <c r="I129" s="138"/>
      <c r="J129" s="202">
        <f>BK129</f>
        <v>0</v>
      </c>
      <c r="K129" s="38"/>
      <c r="L129" s="42"/>
      <c r="M129" s="97"/>
      <c r="N129" s="98"/>
      <c r="O129" s="98"/>
      <c r="P129" s="203">
        <f>P130+P140+P199</f>
        <v>0</v>
      </c>
      <c r="Q129" s="98"/>
      <c r="R129" s="203">
        <f>R130+R140+R199</f>
        <v>0.38196999999999998</v>
      </c>
      <c r="S129" s="98"/>
      <c r="T129" s="204">
        <f>T130+T140+T199</f>
        <v>0.28595000000000004</v>
      </c>
      <c r="AT129" s="16" t="s">
        <v>77</v>
      </c>
      <c r="AU129" s="16" t="s">
        <v>102</v>
      </c>
      <c r="BK129" s="205">
        <f>BK130+BK140+BK199</f>
        <v>0</v>
      </c>
    </row>
    <row r="130" s="11" customFormat="1" ht="25.92" customHeight="1">
      <c r="B130" s="206"/>
      <c r="C130" s="207"/>
      <c r="D130" s="208" t="s">
        <v>77</v>
      </c>
      <c r="E130" s="209" t="s">
        <v>133</v>
      </c>
      <c r="F130" s="209" t="s">
        <v>134</v>
      </c>
      <c r="G130" s="207"/>
      <c r="H130" s="207"/>
      <c r="I130" s="210"/>
      <c r="J130" s="211">
        <f>BK130</f>
        <v>0</v>
      </c>
      <c r="K130" s="207"/>
      <c r="L130" s="212"/>
      <c r="M130" s="213"/>
      <c r="N130" s="214"/>
      <c r="O130" s="214"/>
      <c r="P130" s="215">
        <f>P131+P134</f>
        <v>0</v>
      </c>
      <c r="Q130" s="214"/>
      <c r="R130" s="215">
        <f>R131+R134</f>
        <v>2.0000000000000002E-05</v>
      </c>
      <c r="S130" s="214"/>
      <c r="T130" s="216">
        <f>T131+T134</f>
        <v>0</v>
      </c>
      <c r="AR130" s="217" t="s">
        <v>86</v>
      </c>
      <c r="AT130" s="218" t="s">
        <v>77</v>
      </c>
      <c r="AU130" s="218" t="s">
        <v>78</v>
      </c>
      <c r="AY130" s="217" t="s">
        <v>135</v>
      </c>
      <c r="BK130" s="219">
        <f>BK131+BK134</f>
        <v>0</v>
      </c>
    </row>
    <row r="131" s="11" customFormat="1" ht="22.8" customHeight="1">
      <c r="B131" s="206"/>
      <c r="C131" s="207"/>
      <c r="D131" s="208" t="s">
        <v>77</v>
      </c>
      <c r="E131" s="220" t="s">
        <v>171</v>
      </c>
      <c r="F131" s="220" t="s">
        <v>557</v>
      </c>
      <c r="G131" s="207"/>
      <c r="H131" s="207"/>
      <c r="I131" s="210"/>
      <c r="J131" s="221">
        <f>BK131</f>
        <v>0</v>
      </c>
      <c r="K131" s="207"/>
      <c r="L131" s="212"/>
      <c r="M131" s="213"/>
      <c r="N131" s="214"/>
      <c r="O131" s="214"/>
      <c r="P131" s="215">
        <f>SUM(P132:P133)</f>
        <v>0</v>
      </c>
      <c r="Q131" s="214"/>
      <c r="R131" s="215">
        <f>SUM(R132:R133)</f>
        <v>2.0000000000000002E-05</v>
      </c>
      <c r="S131" s="214"/>
      <c r="T131" s="216">
        <f>SUM(T132:T133)</f>
        <v>0</v>
      </c>
      <c r="AR131" s="217" t="s">
        <v>86</v>
      </c>
      <c r="AT131" s="218" t="s">
        <v>77</v>
      </c>
      <c r="AU131" s="218" t="s">
        <v>86</v>
      </c>
      <c r="AY131" s="217" t="s">
        <v>135</v>
      </c>
      <c r="BK131" s="219">
        <f>SUM(BK132:BK133)</f>
        <v>0</v>
      </c>
    </row>
    <row r="132" s="1" customFormat="1" ht="16.5" customHeight="1">
      <c r="B132" s="37"/>
      <c r="C132" s="222" t="s">
        <v>86</v>
      </c>
      <c r="D132" s="222" t="s">
        <v>137</v>
      </c>
      <c r="E132" s="223" t="s">
        <v>558</v>
      </c>
      <c r="F132" s="224" t="s">
        <v>559</v>
      </c>
      <c r="G132" s="225" t="s">
        <v>258</v>
      </c>
      <c r="H132" s="226">
        <v>1</v>
      </c>
      <c r="I132" s="227"/>
      <c r="J132" s="228">
        <f>ROUND(I132*H132,2)</f>
        <v>0</v>
      </c>
      <c r="K132" s="224" t="s">
        <v>1</v>
      </c>
      <c r="L132" s="42"/>
      <c r="M132" s="229" t="s">
        <v>1</v>
      </c>
      <c r="N132" s="230" t="s">
        <v>43</v>
      </c>
      <c r="O132" s="85"/>
      <c r="P132" s="231">
        <f>O132*H132</f>
        <v>0</v>
      </c>
      <c r="Q132" s="231">
        <v>1.0000000000000001E-05</v>
      </c>
      <c r="R132" s="231">
        <f>Q132*H132</f>
        <v>1.0000000000000001E-05</v>
      </c>
      <c r="S132" s="231">
        <v>0</v>
      </c>
      <c r="T132" s="232">
        <f>S132*H132</f>
        <v>0</v>
      </c>
      <c r="AR132" s="233" t="s">
        <v>142</v>
      </c>
      <c r="AT132" s="233" t="s">
        <v>137</v>
      </c>
      <c r="AU132" s="233" t="s">
        <v>88</v>
      </c>
      <c r="AY132" s="16" t="s">
        <v>135</v>
      </c>
      <c r="BE132" s="234">
        <f>IF(N132="základní",J132,0)</f>
        <v>0</v>
      </c>
      <c r="BF132" s="234">
        <f>IF(N132="snížená",J132,0)</f>
        <v>0</v>
      </c>
      <c r="BG132" s="234">
        <f>IF(N132="zákl. přenesená",J132,0)</f>
        <v>0</v>
      </c>
      <c r="BH132" s="234">
        <f>IF(N132="sníž. přenesená",J132,0)</f>
        <v>0</v>
      </c>
      <c r="BI132" s="234">
        <f>IF(N132="nulová",J132,0)</f>
        <v>0</v>
      </c>
      <c r="BJ132" s="16" t="s">
        <v>86</v>
      </c>
      <c r="BK132" s="234">
        <f>ROUND(I132*H132,2)</f>
        <v>0</v>
      </c>
      <c r="BL132" s="16" t="s">
        <v>142</v>
      </c>
      <c r="BM132" s="233" t="s">
        <v>560</v>
      </c>
    </row>
    <row r="133" s="1" customFormat="1" ht="16.5" customHeight="1">
      <c r="B133" s="37"/>
      <c r="C133" s="222" t="s">
        <v>88</v>
      </c>
      <c r="D133" s="222" t="s">
        <v>137</v>
      </c>
      <c r="E133" s="223" t="s">
        <v>561</v>
      </c>
      <c r="F133" s="224" t="s">
        <v>562</v>
      </c>
      <c r="G133" s="225" t="s">
        <v>258</v>
      </c>
      <c r="H133" s="226">
        <v>1</v>
      </c>
      <c r="I133" s="227"/>
      <c r="J133" s="228">
        <f>ROUND(I133*H133,2)</f>
        <v>0</v>
      </c>
      <c r="K133" s="224" t="s">
        <v>1</v>
      </c>
      <c r="L133" s="42"/>
      <c r="M133" s="229" t="s">
        <v>1</v>
      </c>
      <c r="N133" s="230" t="s">
        <v>43</v>
      </c>
      <c r="O133" s="85"/>
      <c r="P133" s="231">
        <f>O133*H133</f>
        <v>0</v>
      </c>
      <c r="Q133" s="231">
        <v>1.0000000000000001E-05</v>
      </c>
      <c r="R133" s="231">
        <f>Q133*H133</f>
        <v>1.0000000000000001E-05</v>
      </c>
      <c r="S133" s="231">
        <v>0</v>
      </c>
      <c r="T133" s="232">
        <f>S133*H133</f>
        <v>0</v>
      </c>
      <c r="AR133" s="233" t="s">
        <v>142</v>
      </c>
      <c r="AT133" s="233" t="s">
        <v>137</v>
      </c>
      <c r="AU133" s="233" t="s">
        <v>88</v>
      </c>
      <c r="AY133" s="16" t="s">
        <v>135</v>
      </c>
      <c r="BE133" s="234">
        <f>IF(N133="základní",J133,0)</f>
        <v>0</v>
      </c>
      <c r="BF133" s="234">
        <f>IF(N133="snížená",J133,0)</f>
        <v>0</v>
      </c>
      <c r="BG133" s="234">
        <f>IF(N133="zákl. přenesená",J133,0)</f>
        <v>0</v>
      </c>
      <c r="BH133" s="234">
        <f>IF(N133="sníž. přenesená",J133,0)</f>
        <v>0</v>
      </c>
      <c r="BI133" s="234">
        <f>IF(N133="nulová",J133,0)</f>
        <v>0</v>
      </c>
      <c r="BJ133" s="16" t="s">
        <v>86</v>
      </c>
      <c r="BK133" s="234">
        <f>ROUND(I133*H133,2)</f>
        <v>0</v>
      </c>
      <c r="BL133" s="16" t="s">
        <v>142</v>
      </c>
      <c r="BM133" s="233" t="s">
        <v>563</v>
      </c>
    </row>
    <row r="134" s="11" customFormat="1" ht="22.8" customHeight="1">
      <c r="B134" s="206"/>
      <c r="C134" s="207"/>
      <c r="D134" s="208" t="s">
        <v>77</v>
      </c>
      <c r="E134" s="220" t="s">
        <v>311</v>
      </c>
      <c r="F134" s="220" t="s">
        <v>312</v>
      </c>
      <c r="G134" s="207"/>
      <c r="H134" s="207"/>
      <c r="I134" s="210"/>
      <c r="J134" s="221">
        <f>BK134</f>
        <v>0</v>
      </c>
      <c r="K134" s="207"/>
      <c r="L134" s="212"/>
      <c r="M134" s="213"/>
      <c r="N134" s="214"/>
      <c r="O134" s="214"/>
      <c r="P134" s="215">
        <f>SUM(P135:P139)</f>
        <v>0</v>
      </c>
      <c r="Q134" s="214"/>
      <c r="R134" s="215">
        <f>SUM(R135:R139)</f>
        <v>0</v>
      </c>
      <c r="S134" s="214"/>
      <c r="T134" s="216">
        <f>SUM(T135:T139)</f>
        <v>0</v>
      </c>
      <c r="AR134" s="217" t="s">
        <v>86</v>
      </c>
      <c r="AT134" s="218" t="s">
        <v>77</v>
      </c>
      <c r="AU134" s="218" t="s">
        <v>86</v>
      </c>
      <c r="AY134" s="217" t="s">
        <v>135</v>
      </c>
      <c r="BK134" s="219">
        <f>SUM(BK135:BK139)</f>
        <v>0</v>
      </c>
    </row>
    <row r="135" s="1" customFormat="1" ht="24" customHeight="1">
      <c r="B135" s="37"/>
      <c r="C135" s="222" t="s">
        <v>151</v>
      </c>
      <c r="D135" s="222" t="s">
        <v>137</v>
      </c>
      <c r="E135" s="223" t="s">
        <v>314</v>
      </c>
      <c r="F135" s="224" t="s">
        <v>315</v>
      </c>
      <c r="G135" s="225" t="s">
        <v>175</v>
      </c>
      <c r="H135" s="226">
        <v>0.28599999999999998</v>
      </c>
      <c r="I135" s="227"/>
      <c r="J135" s="228">
        <f>ROUND(I135*H135,2)</f>
        <v>0</v>
      </c>
      <c r="K135" s="224" t="s">
        <v>141</v>
      </c>
      <c r="L135" s="42"/>
      <c r="M135" s="229" t="s">
        <v>1</v>
      </c>
      <c r="N135" s="230" t="s">
        <v>43</v>
      </c>
      <c r="O135" s="85"/>
      <c r="P135" s="231">
        <f>O135*H135</f>
        <v>0</v>
      </c>
      <c r="Q135" s="231">
        <v>0</v>
      </c>
      <c r="R135" s="231">
        <f>Q135*H135</f>
        <v>0</v>
      </c>
      <c r="S135" s="231">
        <v>0</v>
      </c>
      <c r="T135" s="232">
        <f>S135*H135</f>
        <v>0</v>
      </c>
      <c r="AR135" s="233" t="s">
        <v>142</v>
      </c>
      <c r="AT135" s="233" t="s">
        <v>137</v>
      </c>
      <c r="AU135" s="233" t="s">
        <v>88</v>
      </c>
      <c r="AY135" s="16" t="s">
        <v>135</v>
      </c>
      <c r="BE135" s="234">
        <f>IF(N135="základní",J135,0)</f>
        <v>0</v>
      </c>
      <c r="BF135" s="234">
        <f>IF(N135="snížená",J135,0)</f>
        <v>0</v>
      </c>
      <c r="BG135" s="234">
        <f>IF(N135="zákl. přenesená",J135,0)</f>
        <v>0</v>
      </c>
      <c r="BH135" s="234">
        <f>IF(N135="sníž. přenesená",J135,0)</f>
        <v>0</v>
      </c>
      <c r="BI135" s="234">
        <f>IF(N135="nulová",J135,0)</f>
        <v>0</v>
      </c>
      <c r="BJ135" s="16" t="s">
        <v>86</v>
      </c>
      <c r="BK135" s="234">
        <f>ROUND(I135*H135,2)</f>
        <v>0</v>
      </c>
      <c r="BL135" s="16" t="s">
        <v>142</v>
      </c>
      <c r="BM135" s="233" t="s">
        <v>564</v>
      </c>
    </row>
    <row r="136" s="1" customFormat="1" ht="24" customHeight="1">
      <c r="B136" s="37"/>
      <c r="C136" s="222" t="s">
        <v>142</v>
      </c>
      <c r="D136" s="222" t="s">
        <v>137</v>
      </c>
      <c r="E136" s="223" t="s">
        <v>318</v>
      </c>
      <c r="F136" s="224" t="s">
        <v>319</v>
      </c>
      <c r="G136" s="225" t="s">
        <v>175</v>
      </c>
      <c r="H136" s="226">
        <v>8.5800000000000001</v>
      </c>
      <c r="I136" s="227"/>
      <c r="J136" s="228">
        <f>ROUND(I136*H136,2)</f>
        <v>0</v>
      </c>
      <c r="K136" s="224" t="s">
        <v>141</v>
      </c>
      <c r="L136" s="42"/>
      <c r="M136" s="229" t="s">
        <v>1</v>
      </c>
      <c r="N136" s="230" t="s">
        <v>43</v>
      </c>
      <c r="O136" s="85"/>
      <c r="P136" s="231">
        <f>O136*H136</f>
        <v>0</v>
      </c>
      <c r="Q136" s="231">
        <v>0</v>
      </c>
      <c r="R136" s="231">
        <f>Q136*H136</f>
        <v>0</v>
      </c>
      <c r="S136" s="231">
        <v>0</v>
      </c>
      <c r="T136" s="232">
        <f>S136*H136</f>
        <v>0</v>
      </c>
      <c r="AR136" s="233" t="s">
        <v>142</v>
      </c>
      <c r="AT136" s="233" t="s">
        <v>137</v>
      </c>
      <c r="AU136" s="233" t="s">
        <v>88</v>
      </c>
      <c r="AY136" s="16" t="s">
        <v>135</v>
      </c>
      <c r="BE136" s="234">
        <f>IF(N136="základní",J136,0)</f>
        <v>0</v>
      </c>
      <c r="BF136" s="234">
        <f>IF(N136="snížená",J136,0)</f>
        <v>0</v>
      </c>
      <c r="BG136" s="234">
        <f>IF(N136="zákl. přenesená",J136,0)</f>
        <v>0</v>
      </c>
      <c r="BH136" s="234">
        <f>IF(N136="sníž. přenesená",J136,0)</f>
        <v>0</v>
      </c>
      <c r="BI136" s="234">
        <f>IF(N136="nulová",J136,0)</f>
        <v>0</v>
      </c>
      <c r="BJ136" s="16" t="s">
        <v>86</v>
      </c>
      <c r="BK136" s="234">
        <f>ROUND(I136*H136,2)</f>
        <v>0</v>
      </c>
      <c r="BL136" s="16" t="s">
        <v>142</v>
      </c>
      <c r="BM136" s="233" t="s">
        <v>565</v>
      </c>
    </row>
    <row r="137" s="13" customFormat="1">
      <c r="B137" s="246"/>
      <c r="C137" s="247"/>
      <c r="D137" s="237" t="s">
        <v>144</v>
      </c>
      <c r="E137" s="247"/>
      <c r="F137" s="249" t="s">
        <v>566</v>
      </c>
      <c r="G137" s="247"/>
      <c r="H137" s="250">
        <v>8.5800000000000001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AT137" s="256" t="s">
        <v>144</v>
      </c>
      <c r="AU137" s="256" t="s">
        <v>88</v>
      </c>
      <c r="AV137" s="13" t="s">
        <v>88</v>
      </c>
      <c r="AW137" s="13" t="s">
        <v>4</v>
      </c>
      <c r="AX137" s="13" t="s">
        <v>86</v>
      </c>
      <c r="AY137" s="256" t="s">
        <v>135</v>
      </c>
    </row>
    <row r="138" s="1" customFormat="1" ht="24" customHeight="1">
      <c r="B138" s="37"/>
      <c r="C138" s="222" t="s">
        <v>158</v>
      </c>
      <c r="D138" s="222" t="s">
        <v>137</v>
      </c>
      <c r="E138" s="223" t="s">
        <v>323</v>
      </c>
      <c r="F138" s="224" t="s">
        <v>324</v>
      </c>
      <c r="G138" s="225" t="s">
        <v>175</v>
      </c>
      <c r="H138" s="226">
        <v>0.28599999999999998</v>
      </c>
      <c r="I138" s="227"/>
      <c r="J138" s="228">
        <f>ROUND(I138*H138,2)</f>
        <v>0</v>
      </c>
      <c r="K138" s="224" t="s">
        <v>141</v>
      </c>
      <c r="L138" s="42"/>
      <c r="M138" s="229" t="s">
        <v>1</v>
      </c>
      <c r="N138" s="230" t="s">
        <v>43</v>
      </c>
      <c r="O138" s="85"/>
      <c r="P138" s="231">
        <f>O138*H138</f>
        <v>0</v>
      </c>
      <c r="Q138" s="231">
        <v>0</v>
      </c>
      <c r="R138" s="231">
        <f>Q138*H138</f>
        <v>0</v>
      </c>
      <c r="S138" s="231">
        <v>0</v>
      </c>
      <c r="T138" s="232">
        <f>S138*H138</f>
        <v>0</v>
      </c>
      <c r="AR138" s="233" t="s">
        <v>142</v>
      </c>
      <c r="AT138" s="233" t="s">
        <v>137</v>
      </c>
      <c r="AU138" s="233" t="s">
        <v>88</v>
      </c>
      <c r="AY138" s="16" t="s">
        <v>135</v>
      </c>
      <c r="BE138" s="234">
        <f>IF(N138="základní",J138,0)</f>
        <v>0</v>
      </c>
      <c r="BF138" s="234">
        <f>IF(N138="snížená",J138,0)</f>
        <v>0</v>
      </c>
      <c r="BG138" s="234">
        <f>IF(N138="zákl. přenesená",J138,0)</f>
        <v>0</v>
      </c>
      <c r="BH138" s="234">
        <f>IF(N138="sníž. přenesená",J138,0)</f>
        <v>0</v>
      </c>
      <c r="BI138" s="234">
        <f>IF(N138="nulová",J138,0)</f>
        <v>0</v>
      </c>
      <c r="BJ138" s="16" t="s">
        <v>86</v>
      </c>
      <c r="BK138" s="234">
        <f>ROUND(I138*H138,2)</f>
        <v>0</v>
      </c>
      <c r="BL138" s="16" t="s">
        <v>142</v>
      </c>
      <c r="BM138" s="233" t="s">
        <v>567</v>
      </c>
    </row>
    <row r="139" s="1" customFormat="1" ht="24" customHeight="1">
      <c r="B139" s="37"/>
      <c r="C139" s="222" t="s">
        <v>162</v>
      </c>
      <c r="D139" s="222" t="s">
        <v>137</v>
      </c>
      <c r="E139" s="223" t="s">
        <v>327</v>
      </c>
      <c r="F139" s="224" t="s">
        <v>328</v>
      </c>
      <c r="G139" s="225" t="s">
        <v>175</v>
      </c>
      <c r="H139" s="226">
        <v>0.28599999999999998</v>
      </c>
      <c r="I139" s="227"/>
      <c r="J139" s="228">
        <f>ROUND(I139*H139,2)</f>
        <v>0</v>
      </c>
      <c r="K139" s="224" t="s">
        <v>141</v>
      </c>
      <c r="L139" s="42"/>
      <c r="M139" s="229" t="s">
        <v>1</v>
      </c>
      <c r="N139" s="230" t="s">
        <v>43</v>
      </c>
      <c r="O139" s="85"/>
      <c r="P139" s="231">
        <f>O139*H139</f>
        <v>0</v>
      </c>
      <c r="Q139" s="231">
        <v>0</v>
      </c>
      <c r="R139" s="231">
        <f>Q139*H139</f>
        <v>0</v>
      </c>
      <c r="S139" s="231">
        <v>0</v>
      </c>
      <c r="T139" s="232">
        <f>S139*H139</f>
        <v>0</v>
      </c>
      <c r="AR139" s="233" t="s">
        <v>142</v>
      </c>
      <c r="AT139" s="233" t="s">
        <v>137</v>
      </c>
      <c r="AU139" s="233" t="s">
        <v>88</v>
      </c>
      <c r="AY139" s="16" t="s">
        <v>135</v>
      </c>
      <c r="BE139" s="234">
        <f>IF(N139="základní",J139,0)</f>
        <v>0</v>
      </c>
      <c r="BF139" s="234">
        <f>IF(N139="snížená",J139,0)</f>
        <v>0</v>
      </c>
      <c r="BG139" s="234">
        <f>IF(N139="zákl. přenesená",J139,0)</f>
        <v>0</v>
      </c>
      <c r="BH139" s="234">
        <f>IF(N139="sníž. přenesená",J139,0)</f>
        <v>0</v>
      </c>
      <c r="BI139" s="234">
        <f>IF(N139="nulová",J139,0)</f>
        <v>0</v>
      </c>
      <c r="BJ139" s="16" t="s">
        <v>86</v>
      </c>
      <c r="BK139" s="234">
        <f>ROUND(I139*H139,2)</f>
        <v>0</v>
      </c>
      <c r="BL139" s="16" t="s">
        <v>142</v>
      </c>
      <c r="BM139" s="233" t="s">
        <v>568</v>
      </c>
    </row>
    <row r="140" s="11" customFormat="1" ht="25.92" customHeight="1">
      <c r="B140" s="206"/>
      <c r="C140" s="207"/>
      <c r="D140" s="208" t="s">
        <v>77</v>
      </c>
      <c r="E140" s="209" t="s">
        <v>336</v>
      </c>
      <c r="F140" s="209" t="s">
        <v>337</v>
      </c>
      <c r="G140" s="207"/>
      <c r="H140" s="207"/>
      <c r="I140" s="210"/>
      <c r="J140" s="211">
        <f>BK140</f>
        <v>0</v>
      </c>
      <c r="K140" s="207"/>
      <c r="L140" s="212"/>
      <c r="M140" s="213"/>
      <c r="N140" s="214"/>
      <c r="O140" s="214"/>
      <c r="P140" s="215">
        <f>P141+P151+P164+P166+P179+P181+P188+P194</f>
        <v>0</v>
      </c>
      <c r="Q140" s="214"/>
      <c r="R140" s="215">
        <f>R141+R151+R164+R166+R179+R181+R188+R194</f>
        <v>0.38194999999999996</v>
      </c>
      <c r="S140" s="214"/>
      <c r="T140" s="216">
        <f>T141+T151+T164+T166+T179+T181+T188+T194</f>
        <v>0.28595000000000004</v>
      </c>
      <c r="AR140" s="217" t="s">
        <v>88</v>
      </c>
      <c r="AT140" s="218" t="s">
        <v>77</v>
      </c>
      <c r="AU140" s="218" t="s">
        <v>78</v>
      </c>
      <c r="AY140" s="217" t="s">
        <v>135</v>
      </c>
      <c r="BK140" s="219">
        <f>BK141+BK151+BK164+BK166+BK179+BK181+BK188+BK194</f>
        <v>0</v>
      </c>
    </row>
    <row r="141" s="11" customFormat="1" ht="22.8" customHeight="1">
      <c r="B141" s="206"/>
      <c r="C141" s="207"/>
      <c r="D141" s="208" t="s">
        <v>77</v>
      </c>
      <c r="E141" s="220" t="s">
        <v>569</v>
      </c>
      <c r="F141" s="220" t="s">
        <v>570</v>
      </c>
      <c r="G141" s="207"/>
      <c r="H141" s="207"/>
      <c r="I141" s="210"/>
      <c r="J141" s="221">
        <f>BK141</f>
        <v>0</v>
      </c>
      <c r="K141" s="207"/>
      <c r="L141" s="212"/>
      <c r="M141" s="213"/>
      <c r="N141" s="214"/>
      <c r="O141" s="214"/>
      <c r="P141" s="215">
        <f>SUM(P142:P150)</f>
        <v>0</v>
      </c>
      <c r="Q141" s="214"/>
      <c r="R141" s="215">
        <f>SUM(R142:R150)</f>
        <v>0.0068900000000000003</v>
      </c>
      <c r="S141" s="214"/>
      <c r="T141" s="216">
        <f>SUM(T142:T150)</f>
        <v>0</v>
      </c>
      <c r="AR141" s="217" t="s">
        <v>88</v>
      </c>
      <c r="AT141" s="218" t="s">
        <v>77</v>
      </c>
      <c r="AU141" s="218" t="s">
        <v>86</v>
      </c>
      <c r="AY141" s="217" t="s">
        <v>135</v>
      </c>
      <c r="BK141" s="219">
        <f>SUM(BK142:BK150)</f>
        <v>0</v>
      </c>
    </row>
    <row r="142" s="1" customFormat="1" ht="16.5" customHeight="1">
      <c r="B142" s="37"/>
      <c r="C142" s="222" t="s">
        <v>167</v>
      </c>
      <c r="D142" s="222" t="s">
        <v>137</v>
      </c>
      <c r="E142" s="223" t="s">
        <v>571</v>
      </c>
      <c r="F142" s="224" t="s">
        <v>572</v>
      </c>
      <c r="G142" s="225" t="s">
        <v>232</v>
      </c>
      <c r="H142" s="226">
        <v>6</v>
      </c>
      <c r="I142" s="227"/>
      <c r="J142" s="228">
        <f>ROUND(I142*H142,2)</f>
        <v>0</v>
      </c>
      <c r="K142" s="224" t="s">
        <v>141</v>
      </c>
      <c r="L142" s="42"/>
      <c r="M142" s="229" t="s">
        <v>1</v>
      </c>
      <c r="N142" s="230" t="s">
        <v>43</v>
      </c>
      <c r="O142" s="85"/>
      <c r="P142" s="231">
        <f>O142*H142</f>
        <v>0</v>
      </c>
      <c r="Q142" s="231">
        <v>0.00029</v>
      </c>
      <c r="R142" s="231">
        <f>Q142*H142</f>
        <v>0.00174</v>
      </c>
      <c r="S142" s="231">
        <v>0</v>
      </c>
      <c r="T142" s="232">
        <f>S142*H142</f>
        <v>0</v>
      </c>
      <c r="AR142" s="233" t="s">
        <v>213</v>
      </c>
      <c r="AT142" s="233" t="s">
        <v>137</v>
      </c>
      <c r="AU142" s="233" t="s">
        <v>88</v>
      </c>
      <c r="AY142" s="16" t="s">
        <v>135</v>
      </c>
      <c r="BE142" s="234">
        <f>IF(N142="základní",J142,0)</f>
        <v>0</v>
      </c>
      <c r="BF142" s="234">
        <f>IF(N142="snížená",J142,0)</f>
        <v>0</v>
      </c>
      <c r="BG142" s="234">
        <f>IF(N142="zákl. přenesená",J142,0)</f>
        <v>0</v>
      </c>
      <c r="BH142" s="234">
        <f>IF(N142="sníž. přenesená",J142,0)</f>
        <v>0</v>
      </c>
      <c r="BI142" s="234">
        <f>IF(N142="nulová",J142,0)</f>
        <v>0</v>
      </c>
      <c r="BJ142" s="16" t="s">
        <v>86</v>
      </c>
      <c r="BK142" s="234">
        <f>ROUND(I142*H142,2)</f>
        <v>0</v>
      </c>
      <c r="BL142" s="16" t="s">
        <v>213</v>
      </c>
      <c r="BM142" s="233" t="s">
        <v>573</v>
      </c>
    </row>
    <row r="143" s="1" customFormat="1" ht="16.5" customHeight="1">
      <c r="B143" s="37"/>
      <c r="C143" s="222" t="s">
        <v>171</v>
      </c>
      <c r="D143" s="222" t="s">
        <v>137</v>
      </c>
      <c r="E143" s="223" t="s">
        <v>574</v>
      </c>
      <c r="F143" s="224" t="s">
        <v>575</v>
      </c>
      <c r="G143" s="225" t="s">
        <v>232</v>
      </c>
      <c r="H143" s="226">
        <v>5</v>
      </c>
      <c r="I143" s="227"/>
      <c r="J143" s="228">
        <f>ROUND(I143*H143,2)</f>
        <v>0</v>
      </c>
      <c r="K143" s="224" t="s">
        <v>141</v>
      </c>
      <c r="L143" s="42"/>
      <c r="M143" s="229" t="s">
        <v>1</v>
      </c>
      <c r="N143" s="230" t="s">
        <v>43</v>
      </c>
      <c r="O143" s="85"/>
      <c r="P143" s="231">
        <f>O143*H143</f>
        <v>0</v>
      </c>
      <c r="Q143" s="231">
        <v>0.00035</v>
      </c>
      <c r="R143" s="231">
        <f>Q143*H143</f>
        <v>0.00175</v>
      </c>
      <c r="S143" s="231">
        <v>0</v>
      </c>
      <c r="T143" s="232">
        <f>S143*H143</f>
        <v>0</v>
      </c>
      <c r="AR143" s="233" t="s">
        <v>213</v>
      </c>
      <c r="AT143" s="233" t="s">
        <v>137</v>
      </c>
      <c r="AU143" s="233" t="s">
        <v>88</v>
      </c>
      <c r="AY143" s="16" t="s">
        <v>135</v>
      </c>
      <c r="BE143" s="234">
        <f>IF(N143="základní",J143,0)</f>
        <v>0</v>
      </c>
      <c r="BF143" s="234">
        <f>IF(N143="snížená",J143,0)</f>
        <v>0</v>
      </c>
      <c r="BG143" s="234">
        <f>IF(N143="zákl. přenesená",J143,0)</f>
        <v>0</v>
      </c>
      <c r="BH143" s="234">
        <f>IF(N143="sníž. přenesená",J143,0)</f>
        <v>0</v>
      </c>
      <c r="BI143" s="234">
        <f>IF(N143="nulová",J143,0)</f>
        <v>0</v>
      </c>
      <c r="BJ143" s="16" t="s">
        <v>86</v>
      </c>
      <c r="BK143" s="234">
        <f>ROUND(I143*H143,2)</f>
        <v>0</v>
      </c>
      <c r="BL143" s="16" t="s">
        <v>213</v>
      </c>
      <c r="BM143" s="233" t="s">
        <v>576</v>
      </c>
    </row>
    <row r="144" s="1" customFormat="1" ht="16.5" customHeight="1">
      <c r="B144" s="37"/>
      <c r="C144" s="222" t="s">
        <v>178</v>
      </c>
      <c r="D144" s="222" t="s">
        <v>137</v>
      </c>
      <c r="E144" s="223" t="s">
        <v>577</v>
      </c>
      <c r="F144" s="224" t="s">
        <v>578</v>
      </c>
      <c r="G144" s="225" t="s">
        <v>232</v>
      </c>
      <c r="H144" s="226">
        <v>2</v>
      </c>
      <c r="I144" s="227"/>
      <c r="J144" s="228">
        <f>ROUND(I144*H144,2)</f>
        <v>0</v>
      </c>
      <c r="K144" s="224" t="s">
        <v>141</v>
      </c>
      <c r="L144" s="42"/>
      <c r="M144" s="229" t="s">
        <v>1</v>
      </c>
      <c r="N144" s="230" t="s">
        <v>43</v>
      </c>
      <c r="O144" s="85"/>
      <c r="P144" s="231">
        <f>O144*H144</f>
        <v>0</v>
      </c>
      <c r="Q144" s="231">
        <v>0.00114</v>
      </c>
      <c r="R144" s="231">
        <f>Q144*H144</f>
        <v>0.0022799999999999999</v>
      </c>
      <c r="S144" s="231">
        <v>0</v>
      </c>
      <c r="T144" s="232">
        <f>S144*H144</f>
        <v>0</v>
      </c>
      <c r="AR144" s="233" t="s">
        <v>213</v>
      </c>
      <c r="AT144" s="233" t="s">
        <v>137</v>
      </c>
      <c r="AU144" s="233" t="s">
        <v>88</v>
      </c>
      <c r="AY144" s="16" t="s">
        <v>135</v>
      </c>
      <c r="BE144" s="234">
        <f>IF(N144="základní",J144,0)</f>
        <v>0</v>
      </c>
      <c r="BF144" s="234">
        <f>IF(N144="snížená",J144,0)</f>
        <v>0</v>
      </c>
      <c r="BG144" s="234">
        <f>IF(N144="zákl. přenesená",J144,0)</f>
        <v>0</v>
      </c>
      <c r="BH144" s="234">
        <f>IF(N144="sníž. přenesená",J144,0)</f>
        <v>0</v>
      </c>
      <c r="BI144" s="234">
        <f>IF(N144="nulová",J144,0)</f>
        <v>0</v>
      </c>
      <c r="BJ144" s="16" t="s">
        <v>86</v>
      </c>
      <c r="BK144" s="234">
        <f>ROUND(I144*H144,2)</f>
        <v>0</v>
      </c>
      <c r="BL144" s="16" t="s">
        <v>213</v>
      </c>
      <c r="BM144" s="233" t="s">
        <v>579</v>
      </c>
    </row>
    <row r="145" s="1" customFormat="1" ht="16.5" customHeight="1">
      <c r="B145" s="37"/>
      <c r="C145" s="222" t="s">
        <v>182</v>
      </c>
      <c r="D145" s="222" t="s">
        <v>137</v>
      </c>
      <c r="E145" s="223" t="s">
        <v>580</v>
      </c>
      <c r="F145" s="224" t="s">
        <v>581</v>
      </c>
      <c r="G145" s="225" t="s">
        <v>201</v>
      </c>
      <c r="H145" s="226">
        <v>4</v>
      </c>
      <c r="I145" s="227"/>
      <c r="J145" s="228">
        <f>ROUND(I145*H145,2)</f>
        <v>0</v>
      </c>
      <c r="K145" s="224" t="s">
        <v>141</v>
      </c>
      <c r="L145" s="42"/>
      <c r="M145" s="229" t="s">
        <v>1</v>
      </c>
      <c r="N145" s="230" t="s">
        <v>43</v>
      </c>
      <c r="O145" s="85"/>
      <c r="P145" s="231">
        <f>O145*H145</f>
        <v>0</v>
      </c>
      <c r="Q145" s="231">
        <v>0</v>
      </c>
      <c r="R145" s="231">
        <f>Q145*H145</f>
        <v>0</v>
      </c>
      <c r="S145" s="231">
        <v>0</v>
      </c>
      <c r="T145" s="232">
        <f>S145*H145</f>
        <v>0</v>
      </c>
      <c r="AR145" s="233" t="s">
        <v>213</v>
      </c>
      <c r="AT145" s="233" t="s">
        <v>137</v>
      </c>
      <c r="AU145" s="233" t="s">
        <v>88</v>
      </c>
      <c r="AY145" s="16" t="s">
        <v>135</v>
      </c>
      <c r="BE145" s="234">
        <f>IF(N145="základní",J145,0)</f>
        <v>0</v>
      </c>
      <c r="BF145" s="234">
        <f>IF(N145="snížená",J145,0)</f>
        <v>0</v>
      </c>
      <c r="BG145" s="234">
        <f>IF(N145="zákl. přenesená",J145,0)</f>
        <v>0</v>
      </c>
      <c r="BH145" s="234">
        <f>IF(N145="sníž. přenesená",J145,0)</f>
        <v>0</v>
      </c>
      <c r="BI145" s="234">
        <f>IF(N145="nulová",J145,0)</f>
        <v>0</v>
      </c>
      <c r="BJ145" s="16" t="s">
        <v>86</v>
      </c>
      <c r="BK145" s="234">
        <f>ROUND(I145*H145,2)</f>
        <v>0</v>
      </c>
      <c r="BL145" s="16" t="s">
        <v>213</v>
      </c>
      <c r="BM145" s="233" t="s">
        <v>582</v>
      </c>
    </row>
    <row r="146" s="1" customFormat="1" ht="16.5" customHeight="1">
      <c r="B146" s="37"/>
      <c r="C146" s="222" t="s">
        <v>188</v>
      </c>
      <c r="D146" s="222" t="s">
        <v>137</v>
      </c>
      <c r="E146" s="223" t="s">
        <v>583</v>
      </c>
      <c r="F146" s="224" t="s">
        <v>584</v>
      </c>
      <c r="G146" s="225" t="s">
        <v>201</v>
      </c>
      <c r="H146" s="226">
        <v>2</v>
      </c>
      <c r="I146" s="227"/>
      <c r="J146" s="228">
        <f>ROUND(I146*H146,2)</f>
        <v>0</v>
      </c>
      <c r="K146" s="224" t="s">
        <v>141</v>
      </c>
      <c r="L146" s="42"/>
      <c r="M146" s="229" t="s">
        <v>1</v>
      </c>
      <c r="N146" s="230" t="s">
        <v>43</v>
      </c>
      <c r="O146" s="85"/>
      <c r="P146" s="231">
        <f>O146*H146</f>
        <v>0</v>
      </c>
      <c r="Q146" s="231">
        <v>0</v>
      </c>
      <c r="R146" s="231">
        <f>Q146*H146</f>
        <v>0</v>
      </c>
      <c r="S146" s="231">
        <v>0</v>
      </c>
      <c r="T146" s="232">
        <f>S146*H146</f>
        <v>0</v>
      </c>
      <c r="AR146" s="233" t="s">
        <v>213</v>
      </c>
      <c r="AT146" s="233" t="s">
        <v>137</v>
      </c>
      <c r="AU146" s="233" t="s">
        <v>88</v>
      </c>
      <c r="AY146" s="16" t="s">
        <v>135</v>
      </c>
      <c r="BE146" s="234">
        <f>IF(N146="základní",J146,0)</f>
        <v>0</v>
      </c>
      <c r="BF146" s="234">
        <f>IF(N146="snížená",J146,0)</f>
        <v>0</v>
      </c>
      <c r="BG146" s="234">
        <f>IF(N146="zákl. přenesená",J146,0)</f>
        <v>0</v>
      </c>
      <c r="BH146" s="234">
        <f>IF(N146="sníž. přenesená",J146,0)</f>
        <v>0</v>
      </c>
      <c r="BI146" s="234">
        <f>IF(N146="nulová",J146,0)</f>
        <v>0</v>
      </c>
      <c r="BJ146" s="16" t="s">
        <v>86</v>
      </c>
      <c r="BK146" s="234">
        <f>ROUND(I146*H146,2)</f>
        <v>0</v>
      </c>
      <c r="BL146" s="16" t="s">
        <v>213</v>
      </c>
      <c r="BM146" s="233" t="s">
        <v>585</v>
      </c>
    </row>
    <row r="147" s="1" customFormat="1" ht="16.5" customHeight="1">
      <c r="B147" s="37"/>
      <c r="C147" s="222" t="s">
        <v>193</v>
      </c>
      <c r="D147" s="222" t="s">
        <v>137</v>
      </c>
      <c r="E147" s="223" t="s">
        <v>586</v>
      </c>
      <c r="F147" s="224" t="s">
        <v>587</v>
      </c>
      <c r="G147" s="225" t="s">
        <v>201</v>
      </c>
      <c r="H147" s="226">
        <v>1</v>
      </c>
      <c r="I147" s="227"/>
      <c r="J147" s="228">
        <f>ROUND(I147*H147,2)</f>
        <v>0</v>
      </c>
      <c r="K147" s="224" t="s">
        <v>141</v>
      </c>
      <c r="L147" s="42"/>
      <c r="M147" s="229" t="s">
        <v>1</v>
      </c>
      <c r="N147" s="230" t="s">
        <v>43</v>
      </c>
      <c r="O147" s="85"/>
      <c r="P147" s="231">
        <f>O147*H147</f>
        <v>0</v>
      </c>
      <c r="Q147" s="231">
        <v>0</v>
      </c>
      <c r="R147" s="231">
        <f>Q147*H147</f>
        <v>0</v>
      </c>
      <c r="S147" s="231">
        <v>0</v>
      </c>
      <c r="T147" s="232">
        <f>S147*H147</f>
        <v>0</v>
      </c>
      <c r="AR147" s="233" t="s">
        <v>213</v>
      </c>
      <c r="AT147" s="233" t="s">
        <v>137</v>
      </c>
      <c r="AU147" s="233" t="s">
        <v>88</v>
      </c>
      <c r="AY147" s="16" t="s">
        <v>135</v>
      </c>
      <c r="BE147" s="234">
        <f>IF(N147="základní",J147,0)</f>
        <v>0</v>
      </c>
      <c r="BF147" s="234">
        <f>IF(N147="snížená",J147,0)</f>
        <v>0</v>
      </c>
      <c r="BG147" s="234">
        <f>IF(N147="zákl. přenesená",J147,0)</f>
        <v>0</v>
      </c>
      <c r="BH147" s="234">
        <f>IF(N147="sníž. přenesená",J147,0)</f>
        <v>0</v>
      </c>
      <c r="BI147" s="234">
        <f>IF(N147="nulová",J147,0)</f>
        <v>0</v>
      </c>
      <c r="BJ147" s="16" t="s">
        <v>86</v>
      </c>
      <c r="BK147" s="234">
        <f>ROUND(I147*H147,2)</f>
        <v>0</v>
      </c>
      <c r="BL147" s="16" t="s">
        <v>213</v>
      </c>
      <c r="BM147" s="233" t="s">
        <v>588</v>
      </c>
    </row>
    <row r="148" s="1" customFormat="1" ht="24" customHeight="1">
      <c r="B148" s="37"/>
      <c r="C148" s="222" t="s">
        <v>198</v>
      </c>
      <c r="D148" s="222" t="s">
        <v>137</v>
      </c>
      <c r="E148" s="223" t="s">
        <v>589</v>
      </c>
      <c r="F148" s="224" t="s">
        <v>590</v>
      </c>
      <c r="G148" s="225" t="s">
        <v>201</v>
      </c>
      <c r="H148" s="226">
        <v>1</v>
      </c>
      <c r="I148" s="227"/>
      <c r="J148" s="228">
        <f>ROUND(I148*H148,2)</f>
        <v>0</v>
      </c>
      <c r="K148" s="224" t="s">
        <v>141</v>
      </c>
      <c r="L148" s="42"/>
      <c r="M148" s="229" t="s">
        <v>1</v>
      </c>
      <c r="N148" s="230" t="s">
        <v>43</v>
      </c>
      <c r="O148" s="85"/>
      <c r="P148" s="231">
        <f>O148*H148</f>
        <v>0</v>
      </c>
      <c r="Q148" s="231">
        <v>0.0011199999999999999</v>
      </c>
      <c r="R148" s="231">
        <f>Q148*H148</f>
        <v>0.0011199999999999999</v>
      </c>
      <c r="S148" s="231">
        <v>0</v>
      </c>
      <c r="T148" s="232">
        <f>S148*H148</f>
        <v>0</v>
      </c>
      <c r="AR148" s="233" t="s">
        <v>213</v>
      </c>
      <c r="AT148" s="233" t="s">
        <v>137</v>
      </c>
      <c r="AU148" s="233" t="s">
        <v>88</v>
      </c>
      <c r="AY148" s="16" t="s">
        <v>135</v>
      </c>
      <c r="BE148" s="234">
        <f>IF(N148="základní",J148,0)</f>
        <v>0</v>
      </c>
      <c r="BF148" s="234">
        <f>IF(N148="snížená",J148,0)</f>
        <v>0</v>
      </c>
      <c r="BG148" s="234">
        <f>IF(N148="zákl. přenesená",J148,0)</f>
        <v>0</v>
      </c>
      <c r="BH148" s="234">
        <f>IF(N148="sníž. přenesená",J148,0)</f>
        <v>0</v>
      </c>
      <c r="BI148" s="234">
        <f>IF(N148="nulová",J148,0)</f>
        <v>0</v>
      </c>
      <c r="BJ148" s="16" t="s">
        <v>86</v>
      </c>
      <c r="BK148" s="234">
        <f>ROUND(I148*H148,2)</f>
        <v>0</v>
      </c>
      <c r="BL148" s="16" t="s">
        <v>213</v>
      </c>
      <c r="BM148" s="233" t="s">
        <v>591</v>
      </c>
    </row>
    <row r="149" s="1" customFormat="1" ht="16.5" customHeight="1">
      <c r="B149" s="37"/>
      <c r="C149" s="222" t="s">
        <v>203</v>
      </c>
      <c r="D149" s="222" t="s">
        <v>137</v>
      </c>
      <c r="E149" s="223" t="s">
        <v>592</v>
      </c>
      <c r="F149" s="224" t="s">
        <v>593</v>
      </c>
      <c r="G149" s="225" t="s">
        <v>232</v>
      </c>
      <c r="H149" s="226">
        <v>13</v>
      </c>
      <c r="I149" s="227"/>
      <c r="J149" s="228">
        <f>ROUND(I149*H149,2)</f>
        <v>0</v>
      </c>
      <c r="K149" s="224" t="s">
        <v>141</v>
      </c>
      <c r="L149" s="42"/>
      <c r="M149" s="229" t="s">
        <v>1</v>
      </c>
      <c r="N149" s="230" t="s">
        <v>43</v>
      </c>
      <c r="O149" s="85"/>
      <c r="P149" s="231">
        <f>O149*H149</f>
        <v>0</v>
      </c>
      <c r="Q149" s="231">
        <v>0</v>
      </c>
      <c r="R149" s="231">
        <f>Q149*H149</f>
        <v>0</v>
      </c>
      <c r="S149" s="231">
        <v>0</v>
      </c>
      <c r="T149" s="232">
        <f>S149*H149</f>
        <v>0</v>
      </c>
      <c r="AR149" s="233" t="s">
        <v>213</v>
      </c>
      <c r="AT149" s="233" t="s">
        <v>137</v>
      </c>
      <c r="AU149" s="233" t="s">
        <v>88</v>
      </c>
      <c r="AY149" s="16" t="s">
        <v>135</v>
      </c>
      <c r="BE149" s="234">
        <f>IF(N149="základní",J149,0)</f>
        <v>0</v>
      </c>
      <c r="BF149" s="234">
        <f>IF(N149="snížená",J149,0)</f>
        <v>0</v>
      </c>
      <c r="BG149" s="234">
        <f>IF(N149="zákl. přenesená",J149,0)</f>
        <v>0</v>
      </c>
      <c r="BH149" s="234">
        <f>IF(N149="sníž. přenesená",J149,0)</f>
        <v>0</v>
      </c>
      <c r="BI149" s="234">
        <f>IF(N149="nulová",J149,0)</f>
        <v>0</v>
      </c>
      <c r="BJ149" s="16" t="s">
        <v>86</v>
      </c>
      <c r="BK149" s="234">
        <f>ROUND(I149*H149,2)</f>
        <v>0</v>
      </c>
      <c r="BL149" s="16" t="s">
        <v>213</v>
      </c>
      <c r="BM149" s="233" t="s">
        <v>594</v>
      </c>
    </row>
    <row r="150" s="1" customFormat="1" ht="24" customHeight="1">
      <c r="B150" s="37"/>
      <c r="C150" s="222" t="s">
        <v>8</v>
      </c>
      <c r="D150" s="222" t="s">
        <v>137</v>
      </c>
      <c r="E150" s="223" t="s">
        <v>595</v>
      </c>
      <c r="F150" s="224" t="s">
        <v>596</v>
      </c>
      <c r="G150" s="225" t="s">
        <v>175</v>
      </c>
      <c r="H150" s="226">
        <v>0.0070000000000000001</v>
      </c>
      <c r="I150" s="227"/>
      <c r="J150" s="228">
        <f>ROUND(I150*H150,2)</f>
        <v>0</v>
      </c>
      <c r="K150" s="224" t="s">
        <v>141</v>
      </c>
      <c r="L150" s="42"/>
      <c r="M150" s="229" t="s">
        <v>1</v>
      </c>
      <c r="N150" s="230" t="s">
        <v>43</v>
      </c>
      <c r="O150" s="85"/>
      <c r="P150" s="231">
        <f>O150*H150</f>
        <v>0</v>
      </c>
      <c r="Q150" s="231">
        <v>0</v>
      </c>
      <c r="R150" s="231">
        <f>Q150*H150</f>
        <v>0</v>
      </c>
      <c r="S150" s="231">
        <v>0</v>
      </c>
      <c r="T150" s="232">
        <f>S150*H150</f>
        <v>0</v>
      </c>
      <c r="AR150" s="233" t="s">
        <v>213</v>
      </c>
      <c r="AT150" s="233" t="s">
        <v>137</v>
      </c>
      <c r="AU150" s="233" t="s">
        <v>88</v>
      </c>
      <c r="AY150" s="16" t="s">
        <v>135</v>
      </c>
      <c r="BE150" s="234">
        <f>IF(N150="základní",J150,0)</f>
        <v>0</v>
      </c>
      <c r="BF150" s="234">
        <f>IF(N150="snížená",J150,0)</f>
        <v>0</v>
      </c>
      <c r="BG150" s="234">
        <f>IF(N150="zákl. přenesená",J150,0)</f>
        <v>0</v>
      </c>
      <c r="BH150" s="234">
        <f>IF(N150="sníž. přenesená",J150,0)</f>
        <v>0</v>
      </c>
      <c r="BI150" s="234">
        <f>IF(N150="nulová",J150,0)</f>
        <v>0</v>
      </c>
      <c r="BJ150" s="16" t="s">
        <v>86</v>
      </c>
      <c r="BK150" s="234">
        <f>ROUND(I150*H150,2)</f>
        <v>0</v>
      </c>
      <c r="BL150" s="16" t="s">
        <v>213</v>
      </c>
      <c r="BM150" s="233" t="s">
        <v>597</v>
      </c>
    </row>
    <row r="151" s="11" customFormat="1" ht="22.8" customHeight="1">
      <c r="B151" s="206"/>
      <c r="C151" s="207"/>
      <c r="D151" s="208" t="s">
        <v>77</v>
      </c>
      <c r="E151" s="220" t="s">
        <v>598</v>
      </c>
      <c r="F151" s="220" t="s">
        <v>599</v>
      </c>
      <c r="G151" s="207"/>
      <c r="H151" s="207"/>
      <c r="I151" s="210"/>
      <c r="J151" s="221">
        <f>BK151</f>
        <v>0</v>
      </c>
      <c r="K151" s="207"/>
      <c r="L151" s="212"/>
      <c r="M151" s="213"/>
      <c r="N151" s="214"/>
      <c r="O151" s="214"/>
      <c r="P151" s="215">
        <f>SUM(P152:P163)</f>
        <v>0</v>
      </c>
      <c r="Q151" s="214"/>
      <c r="R151" s="215">
        <f>SUM(R152:R163)</f>
        <v>0.067489999999999994</v>
      </c>
      <c r="S151" s="214"/>
      <c r="T151" s="216">
        <f>SUM(T152:T163)</f>
        <v>0</v>
      </c>
      <c r="AR151" s="217" t="s">
        <v>88</v>
      </c>
      <c r="AT151" s="218" t="s">
        <v>77</v>
      </c>
      <c r="AU151" s="218" t="s">
        <v>86</v>
      </c>
      <c r="AY151" s="217" t="s">
        <v>135</v>
      </c>
      <c r="BK151" s="219">
        <f>SUM(BK152:BK163)</f>
        <v>0</v>
      </c>
    </row>
    <row r="152" s="1" customFormat="1" ht="24" customHeight="1">
      <c r="B152" s="37"/>
      <c r="C152" s="222" t="s">
        <v>213</v>
      </c>
      <c r="D152" s="222" t="s">
        <v>137</v>
      </c>
      <c r="E152" s="223" t="s">
        <v>600</v>
      </c>
      <c r="F152" s="224" t="s">
        <v>601</v>
      </c>
      <c r="G152" s="225" t="s">
        <v>232</v>
      </c>
      <c r="H152" s="226">
        <v>55</v>
      </c>
      <c r="I152" s="227"/>
      <c r="J152" s="228">
        <f>ROUND(I152*H152,2)</f>
        <v>0</v>
      </c>
      <c r="K152" s="224" t="s">
        <v>141</v>
      </c>
      <c r="L152" s="42"/>
      <c r="M152" s="229" t="s">
        <v>1</v>
      </c>
      <c r="N152" s="230" t="s">
        <v>43</v>
      </c>
      <c r="O152" s="85"/>
      <c r="P152" s="231">
        <f>O152*H152</f>
        <v>0</v>
      </c>
      <c r="Q152" s="231">
        <v>0.00066</v>
      </c>
      <c r="R152" s="231">
        <f>Q152*H152</f>
        <v>0.036299999999999999</v>
      </c>
      <c r="S152" s="231">
        <v>0</v>
      </c>
      <c r="T152" s="232">
        <f>S152*H152</f>
        <v>0</v>
      </c>
      <c r="AR152" s="233" t="s">
        <v>213</v>
      </c>
      <c r="AT152" s="233" t="s">
        <v>137</v>
      </c>
      <c r="AU152" s="233" t="s">
        <v>88</v>
      </c>
      <c r="AY152" s="16" t="s">
        <v>135</v>
      </c>
      <c r="BE152" s="234">
        <f>IF(N152="základní",J152,0)</f>
        <v>0</v>
      </c>
      <c r="BF152" s="234">
        <f>IF(N152="snížená",J152,0)</f>
        <v>0</v>
      </c>
      <c r="BG152" s="234">
        <f>IF(N152="zákl. přenesená",J152,0)</f>
        <v>0</v>
      </c>
      <c r="BH152" s="234">
        <f>IF(N152="sníž. přenesená",J152,0)</f>
        <v>0</v>
      </c>
      <c r="BI152" s="234">
        <f>IF(N152="nulová",J152,0)</f>
        <v>0</v>
      </c>
      <c r="BJ152" s="16" t="s">
        <v>86</v>
      </c>
      <c r="BK152" s="234">
        <f>ROUND(I152*H152,2)</f>
        <v>0</v>
      </c>
      <c r="BL152" s="16" t="s">
        <v>213</v>
      </c>
      <c r="BM152" s="233" t="s">
        <v>602</v>
      </c>
    </row>
    <row r="153" s="1" customFormat="1" ht="36" customHeight="1">
      <c r="B153" s="37"/>
      <c r="C153" s="222" t="s">
        <v>217</v>
      </c>
      <c r="D153" s="222" t="s">
        <v>137</v>
      </c>
      <c r="E153" s="223" t="s">
        <v>603</v>
      </c>
      <c r="F153" s="224" t="s">
        <v>604</v>
      </c>
      <c r="G153" s="225" t="s">
        <v>232</v>
      </c>
      <c r="H153" s="226">
        <v>55</v>
      </c>
      <c r="I153" s="227"/>
      <c r="J153" s="228">
        <f>ROUND(I153*H153,2)</f>
        <v>0</v>
      </c>
      <c r="K153" s="224" t="s">
        <v>141</v>
      </c>
      <c r="L153" s="42"/>
      <c r="M153" s="229" t="s">
        <v>1</v>
      </c>
      <c r="N153" s="230" t="s">
        <v>43</v>
      </c>
      <c r="O153" s="85"/>
      <c r="P153" s="231">
        <f>O153*H153</f>
        <v>0</v>
      </c>
      <c r="Q153" s="231">
        <v>6.9999999999999994E-05</v>
      </c>
      <c r="R153" s="231">
        <f>Q153*H153</f>
        <v>0.0038499999999999997</v>
      </c>
      <c r="S153" s="231">
        <v>0</v>
      </c>
      <c r="T153" s="232">
        <f>S153*H153</f>
        <v>0</v>
      </c>
      <c r="AR153" s="233" t="s">
        <v>213</v>
      </c>
      <c r="AT153" s="233" t="s">
        <v>137</v>
      </c>
      <c r="AU153" s="233" t="s">
        <v>88</v>
      </c>
      <c r="AY153" s="16" t="s">
        <v>135</v>
      </c>
      <c r="BE153" s="234">
        <f>IF(N153="základní",J153,0)</f>
        <v>0</v>
      </c>
      <c r="BF153" s="234">
        <f>IF(N153="snížená",J153,0)</f>
        <v>0</v>
      </c>
      <c r="BG153" s="234">
        <f>IF(N153="zákl. přenesená",J153,0)</f>
        <v>0</v>
      </c>
      <c r="BH153" s="234">
        <f>IF(N153="sníž. přenesená",J153,0)</f>
        <v>0</v>
      </c>
      <c r="BI153" s="234">
        <f>IF(N153="nulová",J153,0)</f>
        <v>0</v>
      </c>
      <c r="BJ153" s="16" t="s">
        <v>86</v>
      </c>
      <c r="BK153" s="234">
        <f>ROUND(I153*H153,2)</f>
        <v>0</v>
      </c>
      <c r="BL153" s="16" t="s">
        <v>213</v>
      </c>
      <c r="BM153" s="233" t="s">
        <v>605</v>
      </c>
    </row>
    <row r="154" s="1" customFormat="1" ht="16.5" customHeight="1">
      <c r="B154" s="37"/>
      <c r="C154" s="222" t="s">
        <v>221</v>
      </c>
      <c r="D154" s="222" t="s">
        <v>137</v>
      </c>
      <c r="E154" s="223" t="s">
        <v>606</v>
      </c>
      <c r="F154" s="224" t="s">
        <v>607</v>
      </c>
      <c r="G154" s="225" t="s">
        <v>201</v>
      </c>
      <c r="H154" s="226">
        <v>7</v>
      </c>
      <c r="I154" s="227"/>
      <c r="J154" s="228">
        <f>ROUND(I154*H154,2)</f>
        <v>0</v>
      </c>
      <c r="K154" s="224" t="s">
        <v>141</v>
      </c>
      <c r="L154" s="42"/>
      <c r="M154" s="229" t="s">
        <v>1</v>
      </c>
      <c r="N154" s="230" t="s">
        <v>43</v>
      </c>
      <c r="O154" s="85"/>
      <c r="P154" s="231">
        <f>O154*H154</f>
        <v>0</v>
      </c>
      <c r="Q154" s="231">
        <v>0</v>
      </c>
      <c r="R154" s="231">
        <f>Q154*H154</f>
        <v>0</v>
      </c>
      <c r="S154" s="231">
        <v>0</v>
      </c>
      <c r="T154" s="232">
        <f>S154*H154</f>
        <v>0</v>
      </c>
      <c r="AR154" s="233" t="s">
        <v>213</v>
      </c>
      <c r="AT154" s="233" t="s">
        <v>137</v>
      </c>
      <c r="AU154" s="233" t="s">
        <v>88</v>
      </c>
      <c r="AY154" s="16" t="s">
        <v>135</v>
      </c>
      <c r="BE154" s="234">
        <f>IF(N154="základní",J154,0)</f>
        <v>0</v>
      </c>
      <c r="BF154" s="234">
        <f>IF(N154="snížená",J154,0)</f>
        <v>0</v>
      </c>
      <c r="BG154" s="234">
        <f>IF(N154="zákl. přenesená",J154,0)</f>
        <v>0</v>
      </c>
      <c r="BH154" s="234">
        <f>IF(N154="sníž. přenesená",J154,0)</f>
        <v>0</v>
      </c>
      <c r="BI154" s="234">
        <f>IF(N154="nulová",J154,0)</f>
        <v>0</v>
      </c>
      <c r="BJ154" s="16" t="s">
        <v>86</v>
      </c>
      <c r="BK154" s="234">
        <f>ROUND(I154*H154,2)</f>
        <v>0</v>
      </c>
      <c r="BL154" s="16" t="s">
        <v>213</v>
      </c>
      <c r="BM154" s="233" t="s">
        <v>608</v>
      </c>
    </row>
    <row r="155" s="1" customFormat="1" ht="16.5" customHeight="1">
      <c r="B155" s="37"/>
      <c r="C155" s="222" t="s">
        <v>225</v>
      </c>
      <c r="D155" s="222" t="s">
        <v>137</v>
      </c>
      <c r="E155" s="223" t="s">
        <v>609</v>
      </c>
      <c r="F155" s="224" t="s">
        <v>610</v>
      </c>
      <c r="G155" s="225" t="s">
        <v>201</v>
      </c>
      <c r="H155" s="226">
        <v>1</v>
      </c>
      <c r="I155" s="227"/>
      <c r="J155" s="228">
        <f>ROUND(I155*H155,2)</f>
        <v>0</v>
      </c>
      <c r="K155" s="224" t="s">
        <v>141</v>
      </c>
      <c r="L155" s="42"/>
      <c r="M155" s="229" t="s">
        <v>1</v>
      </c>
      <c r="N155" s="230" t="s">
        <v>43</v>
      </c>
      <c r="O155" s="85"/>
      <c r="P155" s="231">
        <f>O155*H155</f>
        <v>0</v>
      </c>
      <c r="Q155" s="231">
        <v>0.00012999999999999999</v>
      </c>
      <c r="R155" s="231">
        <f>Q155*H155</f>
        <v>0.00012999999999999999</v>
      </c>
      <c r="S155" s="231">
        <v>0</v>
      </c>
      <c r="T155" s="232">
        <f>S155*H155</f>
        <v>0</v>
      </c>
      <c r="AR155" s="233" t="s">
        <v>213</v>
      </c>
      <c r="AT155" s="233" t="s">
        <v>137</v>
      </c>
      <c r="AU155" s="233" t="s">
        <v>88</v>
      </c>
      <c r="AY155" s="16" t="s">
        <v>135</v>
      </c>
      <c r="BE155" s="234">
        <f>IF(N155="základní",J155,0)</f>
        <v>0</v>
      </c>
      <c r="BF155" s="234">
        <f>IF(N155="snížená",J155,0)</f>
        <v>0</v>
      </c>
      <c r="BG155" s="234">
        <f>IF(N155="zákl. přenesená",J155,0)</f>
        <v>0</v>
      </c>
      <c r="BH155" s="234">
        <f>IF(N155="sníž. přenesená",J155,0)</f>
        <v>0</v>
      </c>
      <c r="BI155" s="234">
        <f>IF(N155="nulová",J155,0)</f>
        <v>0</v>
      </c>
      <c r="BJ155" s="16" t="s">
        <v>86</v>
      </c>
      <c r="BK155" s="234">
        <f>ROUND(I155*H155,2)</f>
        <v>0</v>
      </c>
      <c r="BL155" s="16" t="s">
        <v>213</v>
      </c>
      <c r="BM155" s="233" t="s">
        <v>611</v>
      </c>
    </row>
    <row r="156" s="1" customFormat="1" ht="24" customHeight="1">
      <c r="B156" s="37"/>
      <c r="C156" s="222" t="s">
        <v>229</v>
      </c>
      <c r="D156" s="222" t="s">
        <v>137</v>
      </c>
      <c r="E156" s="223" t="s">
        <v>612</v>
      </c>
      <c r="F156" s="224" t="s">
        <v>613</v>
      </c>
      <c r="G156" s="225" t="s">
        <v>201</v>
      </c>
      <c r="H156" s="226">
        <v>10</v>
      </c>
      <c r="I156" s="227"/>
      <c r="J156" s="228">
        <f>ROUND(I156*H156,2)</f>
        <v>0</v>
      </c>
      <c r="K156" s="224" t="s">
        <v>141</v>
      </c>
      <c r="L156" s="42"/>
      <c r="M156" s="229" t="s">
        <v>1</v>
      </c>
      <c r="N156" s="230" t="s">
        <v>43</v>
      </c>
      <c r="O156" s="85"/>
      <c r="P156" s="231">
        <f>O156*H156</f>
        <v>0</v>
      </c>
      <c r="Q156" s="231">
        <v>0.00022000000000000001</v>
      </c>
      <c r="R156" s="231">
        <f>Q156*H156</f>
        <v>0.0022000000000000001</v>
      </c>
      <c r="S156" s="231">
        <v>0</v>
      </c>
      <c r="T156" s="232">
        <f>S156*H156</f>
        <v>0</v>
      </c>
      <c r="AR156" s="233" t="s">
        <v>213</v>
      </c>
      <c r="AT156" s="233" t="s">
        <v>137</v>
      </c>
      <c r="AU156" s="233" t="s">
        <v>88</v>
      </c>
      <c r="AY156" s="16" t="s">
        <v>135</v>
      </c>
      <c r="BE156" s="234">
        <f>IF(N156="základní",J156,0)</f>
        <v>0</v>
      </c>
      <c r="BF156" s="234">
        <f>IF(N156="snížená",J156,0)</f>
        <v>0</v>
      </c>
      <c r="BG156" s="234">
        <f>IF(N156="zákl. přenesená",J156,0)</f>
        <v>0</v>
      </c>
      <c r="BH156" s="234">
        <f>IF(N156="sníž. přenesená",J156,0)</f>
        <v>0</v>
      </c>
      <c r="BI156" s="234">
        <f>IF(N156="nulová",J156,0)</f>
        <v>0</v>
      </c>
      <c r="BJ156" s="16" t="s">
        <v>86</v>
      </c>
      <c r="BK156" s="234">
        <f>ROUND(I156*H156,2)</f>
        <v>0</v>
      </c>
      <c r="BL156" s="16" t="s">
        <v>213</v>
      </c>
      <c r="BM156" s="233" t="s">
        <v>614</v>
      </c>
    </row>
    <row r="157" s="1" customFormat="1" ht="16.5" customHeight="1">
      <c r="B157" s="37"/>
      <c r="C157" s="222" t="s">
        <v>7</v>
      </c>
      <c r="D157" s="222" t="s">
        <v>137</v>
      </c>
      <c r="E157" s="223" t="s">
        <v>615</v>
      </c>
      <c r="F157" s="224" t="s">
        <v>616</v>
      </c>
      <c r="G157" s="225" t="s">
        <v>201</v>
      </c>
      <c r="H157" s="226">
        <v>1</v>
      </c>
      <c r="I157" s="227"/>
      <c r="J157" s="228">
        <f>ROUND(I157*H157,2)</f>
        <v>0</v>
      </c>
      <c r="K157" s="224" t="s">
        <v>141</v>
      </c>
      <c r="L157" s="42"/>
      <c r="M157" s="229" t="s">
        <v>1</v>
      </c>
      <c r="N157" s="230" t="s">
        <v>43</v>
      </c>
      <c r="O157" s="85"/>
      <c r="P157" s="231">
        <f>O157*H157</f>
        <v>0</v>
      </c>
      <c r="Q157" s="231">
        <v>0.00076999999999999996</v>
      </c>
      <c r="R157" s="231">
        <f>Q157*H157</f>
        <v>0.00076999999999999996</v>
      </c>
      <c r="S157" s="231">
        <v>0</v>
      </c>
      <c r="T157" s="232">
        <f>S157*H157</f>
        <v>0</v>
      </c>
      <c r="AR157" s="233" t="s">
        <v>213</v>
      </c>
      <c r="AT157" s="233" t="s">
        <v>137</v>
      </c>
      <c r="AU157" s="233" t="s">
        <v>88</v>
      </c>
      <c r="AY157" s="16" t="s">
        <v>135</v>
      </c>
      <c r="BE157" s="234">
        <f>IF(N157="základní",J157,0)</f>
        <v>0</v>
      </c>
      <c r="BF157" s="234">
        <f>IF(N157="snížená",J157,0)</f>
        <v>0</v>
      </c>
      <c r="BG157" s="234">
        <f>IF(N157="zákl. přenesená",J157,0)</f>
        <v>0</v>
      </c>
      <c r="BH157" s="234">
        <f>IF(N157="sníž. přenesená",J157,0)</f>
        <v>0</v>
      </c>
      <c r="BI157" s="234">
        <f>IF(N157="nulová",J157,0)</f>
        <v>0</v>
      </c>
      <c r="BJ157" s="16" t="s">
        <v>86</v>
      </c>
      <c r="BK157" s="234">
        <f>ROUND(I157*H157,2)</f>
        <v>0</v>
      </c>
      <c r="BL157" s="16" t="s">
        <v>213</v>
      </c>
      <c r="BM157" s="233" t="s">
        <v>617</v>
      </c>
    </row>
    <row r="158" s="1" customFormat="1" ht="16.5" customHeight="1">
      <c r="B158" s="37"/>
      <c r="C158" s="222" t="s">
        <v>238</v>
      </c>
      <c r="D158" s="222" t="s">
        <v>137</v>
      </c>
      <c r="E158" s="223" t="s">
        <v>618</v>
      </c>
      <c r="F158" s="224" t="s">
        <v>619</v>
      </c>
      <c r="G158" s="225" t="s">
        <v>201</v>
      </c>
      <c r="H158" s="226">
        <v>1</v>
      </c>
      <c r="I158" s="227"/>
      <c r="J158" s="228">
        <f>ROUND(I158*H158,2)</f>
        <v>0</v>
      </c>
      <c r="K158" s="224" t="s">
        <v>141</v>
      </c>
      <c r="L158" s="42"/>
      <c r="M158" s="229" t="s">
        <v>1</v>
      </c>
      <c r="N158" s="230" t="s">
        <v>43</v>
      </c>
      <c r="O158" s="85"/>
      <c r="P158" s="231">
        <f>O158*H158</f>
        <v>0</v>
      </c>
      <c r="Q158" s="231">
        <v>0.0011199999999999999</v>
      </c>
      <c r="R158" s="231">
        <f>Q158*H158</f>
        <v>0.0011199999999999999</v>
      </c>
      <c r="S158" s="231">
        <v>0</v>
      </c>
      <c r="T158" s="232">
        <f>S158*H158</f>
        <v>0</v>
      </c>
      <c r="AR158" s="233" t="s">
        <v>142</v>
      </c>
      <c r="AT158" s="233" t="s">
        <v>137</v>
      </c>
      <c r="AU158" s="233" t="s">
        <v>88</v>
      </c>
      <c r="AY158" s="16" t="s">
        <v>135</v>
      </c>
      <c r="BE158" s="234">
        <f>IF(N158="základní",J158,0)</f>
        <v>0</v>
      </c>
      <c r="BF158" s="234">
        <f>IF(N158="snížená",J158,0)</f>
        <v>0</v>
      </c>
      <c r="BG158" s="234">
        <f>IF(N158="zákl. přenesená",J158,0)</f>
        <v>0</v>
      </c>
      <c r="BH158" s="234">
        <f>IF(N158="sníž. přenesená",J158,0)</f>
        <v>0</v>
      </c>
      <c r="BI158" s="234">
        <f>IF(N158="nulová",J158,0)</f>
        <v>0</v>
      </c>
      <c r="BJ158" s="16" t="s">
        <v>86</v>
      </c>
      <c r="BK158" s="234">
        <f>ROUND(I158*H158,2)</f>
        <v>0</v>
      </c>
      <c r="BL158" s="16" t="s">
        <v>142</v>
      </c>
      <c r="BM158" s="233" t="s">
        <v>620</v>
      </c>
    </row>
    <row r="159" s="1" customFormat="1" ht="16.5" customHeight="1">
      <c r="B159" s="37"/>
      <c r="C159" s="222" t="s">
        <v>242</v>
      </c>
      <c r="D159" s="222" t="s">
        <v>137</v>
      </c>
      <c r="E159" s="223" t="s">
        <v>621</v>
      </c>
      <c r="F159" s="224" t="s">
        <v>622</v>
      </c>
      <c r="G159" s="225" t="s">
        <v>201</v>
      </c>
      <c r="H159" s="226">
        <v>1</v>
      </c>
      <c r="I159" s="227"/>
      <c r="J159" s="228">
        <f>ROUND(I159*H159,2)</f>
        <v>0</v>
      </c>
      <c r="K159" s="224" t="s">
        <v>141</v>
      </c>
      <c r="L159" s="42"/>
      <c r="M159" s="229" t="s">
        <v>1</v>
      </c>
      <c r="N159" s="230" t="s">
        <v>43</v>
      </c>
      <c r="O159" s="85"/>
      <c r="P159" s="231">
        <f>O159*H159</f>
        <v>0</v>
      </c>
      <c r="Q159" s="231">
        <v>0.00040999999999999999</v>
      </c>
      <c r="R159" s="231">
        <f>Q159*H159</f>
        <v>0.00040999999999999999</v>
      </c>
      <c r="S159" s="231">
        <v>0</v>
      </c>
      <c r="T159" s="232">
        <f>S159*H159</f>
        <v>0</v>
      </c>
      <c r="AR159" s="233" t="s">
        <v>213</v>
      </c>
      <c r="AT159" s="233" t="s">
        <v>137</v>
      </c>
      <c r="AU159" s="233" t="s">
        <v>88</v>
      </c>
      <c r="AY159" s="16" t="s">
        <v>135</v>
      </c>
      <c r="BE159" s="234">
        <f>IF(N159="základní",J159,0)</f>
        <v>0</v>
      </c>
      <c r="BF159" s="234">
        <f>IF(N159="snížená",J159,0)</f>
        <v>0</v>
      </c>
      <c r="BG159" s="234">
        <f>IF(N159="zákl. přenesená",J159,0)</f>
        <v>0</v>
      </c>
      <c r="BH159" s="234">
        <f>IF(N159="sníž. přenesená",J159,0)</f>
        <v>0</v>
      </c>
      <c r="BI159" s="234">
        <f>IF(N159="nulová",J159,0)</f>
        <v>0</v>
      </c>
      <c r="BJ159" s="16" t="s">
        <v>86</v>
      </c>
      <c r="BK159" s="234">
        <f>ROUND(I159*H159,2)</f>
        <v>0</v>
      </c>
      <c r="BL159" s="16" t="s">
        <v>213</v>
      </c>
      <c r="BM159" s="233" t="s">
        <v>623</v>
      </c>
    </row>
    <row r="160" s="1" customFormat="1" ht="24" customHeight="1">
      <c r="B160" s="37"/>
      <c r="C160" s="222" t="s">
        <v>246</v>
      </c>
      <c r="D160" s="222" t="s">
        <v>137</v>
      </c>
      <c r="E160" s="223" t="s">
        <v>624</v>
      </c>
      <c r="F160" s="224" t="s">
        <v>625</v>
      </c>
      <c r="G160" s="225" t="s">
        <v>201</v>
      </c>
      <c r="H160" s="226">
        <v>1</v>
      </c>
      <c r="I160" s="227"/>
      <c r="J160" s="228">
        <f>ROUND(I160*H160,2)</f>
        <v>0</v>
      </c>
      <c r="K160" s="224" t="s">
        <v>141</v>
      </c>
      <c r="L160" s="42"/>
      <c r="M160" s="229" t="s">
        <v>1</v>
      </c>
      <c r="N160" s="230" t="s">
        <v>43</v>
      </c>
      <c r="O160" s="85"/>
      <c r="P160" s="231">
        <f>O160*H160</f>
        <v>0</v>
      </c>
      <c r="Q160" s="231">
        <v>0.00016000000000000001</v>
      </c>
      <c r="R160" s="231">
        <f>Q160*H160</f>
        <v>0.00016000000000000001</v>
      </c>
      <c r="S160" s="231">
        <v>0</v>
      </c>
      <c r="T160" s="232">
        <f>S160*H160</f>
        <v>0</v>
      </c>
      <c r="AR160" s="233" t="s">
        <v>213</v>
      </c>
      <c r="AT160" s="233" t="s">
        <v>137</v>
      </c>
      <c r="AU160" s="233" t="s">
        <v>88</v>
      </c>
      <c r="AY160" s="16" t="s">
        <v>135</v>
      </c>
      <c r="BE160" s="234">
        <f>IF(N160="základní",J160,0)</f>
        <v>0</v>
      </c>
      <c r="BF160" s="234">
        <f>IF(N160="snížená",J160,0)</f>
        <v>0</v>
      </c>
      <c r="BG160" s="234">
        <f>IF(N160="zákl. přenesená",J160,0)</f>
        <v>0</v>
      </c>
      <c r="BH160" s="234">
        <f>IF(N160="sníž. přenesená",J160,0)</f>
        <v>0</v>
      </c>
      <c r="BI160" s="234">
        <f>IF(N160="nulová",J160,0)</f>
        <v>0</v>
      </c>
      <c r="BJ160" s="16" t="s">
        <v>86</v>
      </c>
      <c r="BK160" s="234">
        <f>ROUND(I160*H160,2)</f>
        <v>0</v>
      </c>
      <c r="BL160" s="16" t="s">
        <v>213</v>
      </c>
      <c r="BM160" s="233" t="s">
        <v>626</v>
      </c>
    </row>
    <row r="161" s="1" customFormat="1" ht="24" customHeight="1">
      <c r="B161" s="37"/>
      <c r="C161" s="222" t="s">
        <v>250</v>
      </c>
      <c r="D161" s="222" t="s">
        <v>137</v>
      </c>
      <c r="E161" s="223" t="s">
        <v>627</v>
      </c>
      <c r="F161" s="224" t="s">
        <v>628</v>
      </c>
      <c r="G161" s="225" t="s">
        <v>232</v>
      </c>
      <c r="H161" s="226">
        <v>55</v>
      </c>
      <c r="I161" s="227"/>
      <c r="J161" s="228">
        <f>ROUND(I161*H161,2)</f>
        <v>0</v>
      </c>
      <c r="K161" s="224" t="s">
        <v>141</v>
      </c>
      <c r="L161" s="42"/>
      <c r="M161" s="229" t="s">
        <v>1</v>
      </c>
      <c r="N161" s="230" t="s">
        <v>43</v>
      </c>
      <c r="O161" s="85"/>
      <c r="P161" s="231">
        <f>O161*H161</f>
        <v>0</v>
      </c>
      <c r="Q161" s="231">
        <v>0.00040000000000000002</v>
      </c>
      <c r="R161" s="231">
        <f>Q161*H161</f>
        <v>0.022000000000000002</v>
      </c>
      <c r="S161" s="231">
        <v>0</v>
      </c>
      <c r="T161" s="232">
        <f>S161*H161</f>
        <v>0</v>
      </c>
      <c r="AR161" s="233" t="s">
        <v>213</v>
      </c>
      <c r="AT161" s="233" t="s">
        <v>137</v>
      </c>
      <c r="AU161" s="233" t="s">
        <v>88</v>
      </c>
      <c r="AY161" s="16" t="s">
        <v>135</v>
      </c>
      <c r="BE161" s="234">
        <f>IF(N161="základní",J161,0)</f>
        <v>0</v>
      </c>
      <c r="BF161" s="234">
        <f>IF(N161="snížená",J161,0)</f>
        <v>0</v>
      </c>
      <c r="BG161" s="234">
        <f>IF(N161="zákl. přenesená",J161,0)</f>
        <v>0</v>
      </c>
      <c r="BH161" s="234">
        <f>IF(N161="sníž. přenesená",J161,0)</f>
        <v>0</v>
      </c>
      <c r="BI161" s="234">
        <f>IF(N161="nulová",J161,0)</f>
        <v>0</v>
      </c>
      <c r="BJ161" s="16" t="s">
        <v>86</v>
      </c>
      <c r="BK161" s="234">
        <f>ROUND(I161*H161,2)</f>
        <v>0</v>
      </c>
      <c r="BL161" s="16" t="s">
        <v>213</v>
      </c>
      <c r="BM161" s="233" t="s">
        <v>629</v>
      </c>
    </row>
    <row r="162" s="1" customFormat="1" ht="16.5" customHeight="1">
      <c r="B162" s="37"/>
      <c r="C162" s="222" t="s">
        <v>255</v>
      </c>
      <c r="D162" s="222" t="s">
        <v>137</v>
      </c>
      <c r="E162" s="223" t="s">
        <v>630</v>
      </c>
      <c r="F162" s="224" t="s">
        <v>631</v>
      </c>
      <c r="G162" s="225" t="s">
        <v>232</v>
      </c>
      <c r="H162" s="226">
        <v>55</v>
      </c>
      <c r="I162" s="227"/>
      <c r="J162" s="228">
        <f>ROUND(I162*H162,2)</f>
        <v>0</v>
      </c>
      <c r="K162" s="224" t="s">
        <v>141</v>
      </c>
      <c r="L162" s="42"/>
      <c r="M162" s="229" t="s">
        <v>1</v>
      </c>
      <c r="N162" s="230" t="s">
        <v>43</v>
      </c>
      <c r="O162" s="85"/>
      <c r="P162" s="231">
        <f>O162*H162</f>
        <v>0</v>
      </c>
      <c r="Q162" s="231">
        <v>1.0000000000000001E-05</v>
      </c>
      <c r="R162" s="231">
        <f>Q162*H162</f>
        <v>0.00055000000000000003</v>
      </c>
      <c r="S162" s="231">
        <v>0</v>
      </c>
      <c r="T162" s="232">
        <f>S162*H162</f>
        <v>0</v>
      </c>
      <c r="AR162" s="233" t="s">
        <v>213</v>
      </c>
      <c r="AT162" s="233" t="s">
        <v>137</v>
      </c>
      <c r="AU162" s="233" t="s">
        <v>88</v>
      </c>
      <c r="AY162" s="16" t="s">
        <v>135</v>
      </c>
      <c r="BE162" s="234">
        <f>IF(N162="základní",J162,0)</f>
        <v>0</v>
      </c>
      <c r="BF162" s="234">
        <f>IF(N162="snížená",J162,0)</f>
        <v>0</v>
      </c>
      <c r="BG162" s="234">
        <f>IF(N162="zákl. přenesená",J162,0)</f>
        <v>0</v>
      </c>
      <c r="BH162" s="234">
        <f>IF(N162="sníž. přenesená",J162,0)</f>
        <v>0</v>
      </c>
      <c r="BI162" s="234">
        <f>IF(N162="nulová",J162,0)</f>
        <v>0</v>
      </c>
      <c r="BJ162" s="16" t="s">
        <v>86</v>
      </c>
      <c r="BK162" s="234">
        <f>ROUND(I162*H162,2)</f>
        <v>0</v>
      </c>
      <c r="BL162" s="16" t="s">
        <v>213</v>
      </c>
      <c r="BM162" s="233" t="s">
        <v>632</v>
      </c>
    </row>
    <row r="163" s="1" customFormat="1" ht="24" customHeight="1">
      <c r="B163" s="37"/>
      <c r="C163" s="222" t="s">
        <v>260</v>
      </c>
      <c r="D163" s="222" t="s">
        <v>137</v>
      </c>
      <c r="E163" s="223" t="s">
        <v>633</v>
      </c>
      <c r="F163" s="224" t="s">
        <v>634</v>
      </c>
      <c r="G163" s="225" t="s">
        <v>175</v>
      </c>
      <c r="H163" s="226">
        <v>0.066000000000000003</v>
      </c>
      <c r="I163" s="227"/>
      <c r="J163" s="228">
        <f>ROUND(I163*H163,2)</f>
        <v>0</v>
      </c>
      <c r="K163" s="224" t="s">
        <v>141</v>
      </c>
      <c r="L163" s="42"/>
      <c r="M163" s="229" t="s">
        <v>1</v>
      </c>
      <c r="N163" s="230" t="s">
        <v>43</v>
      </c>
      <c r="O163" s="85"/>
      <c r="P163" s="231">
        <f>O163*H163</f>
        <v>0</v>
      </c>
      <c r="Q163" s="231">
        <v>0</v>
      </c>
      <c r="R163" s="231">
        <f>Q163*H163</f>
        <v>0</v>
      </c>
      <c r="S163" s="231">
        <v>0</v>
      </c>
      <c r="T163" s="232">
        <f>S163*H163</f>
        <v>0</v>
      </c>
      <c r="AR163" s="233" t="s">
        <v>213</v>
      </c>
      <c r="AT163" s="233" t="s">
        <v>137</v>
      </c>
      <c r="AU163" s="233" t="s">
        <v>88</v>
      </c>
      <c r="AY163" s="16" t="s">
        <v>135</v>
      </c>
      <c r="BE163" s="234">
        <f>IF(N163="základní",J163,0)</f>
        <v>0</v>
      </c>
      <c r="BF163" s="234">
        <f>IF(N163="snížená",J163,0)</f>
        <v>0</v>
      </c>
      <c r="BG163" s="234">
        <f>IF(N163="zákl. přenesená",J163,0)</f>
        <v>0</v>
      </c>
      <c r="BH163" s="234">
        <f>IF(N163="sníž. přenesená",J163,0)</f>
        <v>0</v>
      </c>
      <c r="BI163" s="234">
        <f>IF(N163="nulová",J163,0)</f>
        <v>0</v>
      </c>
      <c r="BJ163" s="16" t="s">
        <v>86</v>
      </c>
      <c r="BK163" s="234">
        <f>ROUND(I163*H163,2)</f>
        <v>0</v>
      </c>
      <c r="BL163" s="16" t="s">
        <v>213</v>
      </c>
      <c r="BM163" s="233" t="s">
        <v>635</v>
      </c>
    </row>
    <row r="164" s="11" customFormat="1" ht="22.8" customHeight="1">
      <c r="B164" s="206"/>
      <c r="C164" s="207"/>
      <c r="D164" s="208" t="s">
        <v>77</v>
      </c>
      <c r="E164" s="220" t="s">
        <v>636</v>
      </c>
      <c r="F164" s="220" t="s">
        <v>637</v>
      </c>
      <c r="G164" s="207"/>
      <c r="H164" s="207"/>
      <c r="I164" s="210"/>
      <c r="J164" s="221">
        <f>BK164</f>
        <v>0</v>
      </c>
      <c r="K164" s="207"/>
      <c r="L164" s="212"/>
      <c r="M164" s="213"/>
      <c r="N164" s="214"/>
      <c r="O164" s="214"/>
      <c r="P164" s="215">
        <f>P165</f>
        <v>0</v>
      </c>
      <c r="Q164" s="214"/>
      <c r="R164" s="215">
        <f>R165</f>
        <v>0.0035999999999999999</v>
      </c>
      <c r="S164" s="214"/>
      <c r="T164" s="216">
        <f>T165</f>
        <v>0</v>
      </c>
      <c r="AR164" s="217" t="s">
        <v>88</v>
      </c>
      <c r="AT164" s="218" t="s">
        <v>77</v>
      </c>
      <c r="AU164" s="218" t="s">
        <v>86</v>
      </c>
      <c r="AY164" s="217" t="s">
        <v>135</v>
      </c>
      <c r="BK164" s="219">
        <f>BK165</f>
        <v>0</v>
      </c>
    </row>
    <row r="165" s="1" customFormat="1" ht="24" customHeight="1">
      <c r="B165" s="37"/>
      <c r="C165" s="222" t="s">
        <v>264</v>
      </c>
      <c r="D165" s="222" t="s">
        <v>137</v>
      </c>
      <c r="E165" s="223" t="s">
        <v>638</v>
      </c>
      <c r="F165" s="224" t="s">
        <v>639</v>
      </c>
      <c r="G165" s="225" t="s">
        <v>258</v>
      </c>
      <c r="H165" s="226">
        <v>1</v>
      </c>
      <c r="I165" s="227"/>
      <c r="J165" s="228">
        <f>ROUND(I165*H165,2)</f>
        <v>0</v>
      </c>
      <c r="K165" s="224" t="s">
        <v>141</v>
      </c>
      <c r="L165" s="42"/>
      <c r="M165" s="229" t="s">
        <v>1</v>
      </c>
      <c r="N165" s="230" t="s">
        <v>43</v>
      </c>
      <c r="O165" s="85"/>
      <c r="P165" s="231">
        <f>O165*H165</f>
        <v>0</v>
      </c>
      <c r="Q165" s="231">
        <v>0.0035999999999999999</v>
      </c>
      <c r="R165" s="231">
        <f>Q165*H165</f>
        <v>0.0035999999999999999</v>
      </c>
      <c r="S165" s="231">
        <v>0</v>
      </c>
      <c r="T165" s="232">
        <f>S165*H165</f>
        <v>0</v>
      </c>
      <c r="AR165" s="233" t="s">
        <v>213</v>
      </c>
      <c r="AT165" s="233" t="s">
        <v>137</v>
      </c>
      <c r="AU165" s="233" t="s">
        <v>88</v>
      </c>
      <c r="AY165" s="16" t="s">
        <v>135</v>
      </c>
      <c r="BE165" s="234">
        <f>IF(N165="základní",J165,0)</f>
        <v>0</v>
      </c>
      <c r="BF165" s="234">
        <f>IF(N165="snížená",J165,0)</f>
        <v>0</v>
      </c>
      <c r="BG165" s="234">
        <f>IF(N165="zákl. přenesená",J165,0)</f>
        <v>0</v>
      </c>
      <c r="BH165" s="234">
        <f>IF(N165="sníž. přenesená",J165,0)</f>
        <v>0</v>
      </c>
      <c r="BI165" s="234">
        <f>IF(N165="nulová",J165,0)</f>
        <v>0</v>
      </c>
      <c r="BJ165" s="16" t="s">
        <v>86</v>
      </c>
      <c r="BK165" s="234">
        <f>ROUND(I165*H165,2)</f>
        <v>0</v>
      </c>
      <c r="BL165" s="16" t="s">
        <v>213</v>
      </c>
      <c r="BM165" s="233" t="s">
        <v>640</v>
      </c>
    </row>
    <row r="166" s="11" customFormat="1" ht="22.8" customHeight="1">
      <c r="B166" s="206"/>
      <c r="C166" s="207"/>
      <c r="D166" s="208" t="s">
        <v>77</v>
      </c>
      <c r="E166" s="220" t="s">
        <v>641</v>
      </c>
      <c r="F166" s="220" t="s">
        <v>642</v>
      </c>
      <c r="G166" s="207"/>
      <c r="H166" s="207"/>
      <c r="I166" s="210"/>
      <c r="J166" s="221">
        <f>BK166</f>
        <v>0</v>
      </c>
      <c r="K166" s="207"/>
      <c r="L166" s="212"/>
      <c r="M166" s="213"/>
      <c r="N166" s="214"/>
      <c r="O166" s="214"/>
      <c r="P166" s="215">
        <f>SUM(P167:P178)</f>
        <v>0</v>
      </c>
      <c r="Q166" s="214"/>
      <c r="R166" s="215">
        <f>SUM(R167:R178)</f>
        <v>0.25416</v>
      </c>
      <c r="S166" s="214"/>
      <c r="T166" s="216">
        <f>SUM(T167:T178)</f>
        <v>0.18995000000000004</v>
      </c>
      <c r="AR166" s="217" t="s">
        <v>88</v>
      </c>
      <c r="AT166" s="218" t="s">
        <v>77</v>
      </c>
      <c r="AU166" s="218" t="s">
        <v>86</v>
      </c>
      <c r="AY166" s="217" t="s">
        <v>135</v>
      </c>
      <c r="BK166" s="219">
        <f>SUM(BK167:BK178)</f>
        <v>0</v>
      </c>
    </row>
    <row r="167" s="1" customFormat="1" ht="16.5" customHeight="1">
      <c r="B167" s="37"/>
      <c r="C167" s="222" t="s">
        <v>268</v>
      </c>
      <c r="D167" s="222" t="s">
        <v>137</v>
      </c>
      <c r="E167" s="223" t="s">
        <v>643</v>
      </c>
      <c r="F167" s="224" t="s">
        <v>644</v>
      </c>
      <c r="G167" s="225" t="s">
        <v>258</v>
      </c>
      <c r="H167" s="226">
        <v>3</v>
      </c>
      <c r="I167" s="227"/>
      <c r="J167" s="228">
        <f>ROUND(I167*H167,2)</f>
        <v>0</v>
      </c>
      <c r="K167" s="224" t="s">
        <v>141</v>
      </c>
      <c r="L167" s="42"/>
      <c r="M167" s="229" t="s">
        <v>1</v>
      </c>
      <c r="N167" s="230" t="s">
        <v>43</v>
      </c>
      <c r="O167" s="85"/>
      <c r="P167" s="231">
        <f>O167*H167</f>
        <v>0</v>
      </c>
      <c r="Q167" s="231">
        <v>0</v>
      </c>
      <c r="R167" s="231">
        <f>Q167*H167</f>
        <v>0</v>
      </c>
      <c r="S167" s="231">
        <v>0.01933</v>
      </c>
      <c r="T167" s="232">
        <f>S167*H167</f>
        <v>0.05799</v>
      </c>
      <c r="AR167" s="233" t="s">
        <v>213</v>
      </c>
      <c r="AT167" s="233" t="s">
        <v>137</v>
      </c>
      <c r="AU167" s="233" t="s">
        <v>88</v>
      </c>
      <c r="AY167" s="16" t="s">
        <v>135</v>
      </c>
      <c r="BE167" s="234">
        <f>IF(N167="základní",J167,0)</f>
        <v>0</v>
      </c>
      <c r="BF167" s="234">
        <f>IF(N167="snížená",J167,0)</f>
        <v>0</v>
      </c>
      <c r="BG167" s="234">
        <f>IF(N167="zákl. přenesená",J167,0)</f>
        <v>0</v>
      </c>
      <c r="BH167" s="234">
        <f>IF(N167="sníž. přenesená",J167,0)</f>
        <v>0</v>
      </c>
      <c r="BI167" s="234">
        <f>IF(N167="nulová",J167,0)</f>
        <v>0</v>
      </c>
      <c r="BJ167" s="16" t="s">
        <v>86</v>
      </c>
      <c r="BK167" s="234">
        <f>ROUND(I167*H167,2)</f>
        <v>0</v>
      </c>
      <c r="BL167" s="16" t="s">
        <v>213</v>
      </c>
      <c r="BM167" s="233" t="s">
        <v>645</v>
      </c>
    </row>
    <row r="168" s="1" customFormat="1" ht="24" customHeight="1">
      <c r="B168" s="37"/>
      <c r="C168" s="222" t="s">
        <v>272</v>
      </c>
      <c r="D168" s="222" t="s">
        <v>137</v>
      </c>
      <c r="E168" s="223" t="s">
        <v>646</v>
      </c>
      <c r="F168" s="224" t="s">
        <v>647</v>
      </c>
      <c r="G168" s="225" t="s">
        <v>258</v>
      </c>
      <c r="H168" s="226">
        <v>3</v>
      </c>
      <c r="I168" s="227"/>
      <c r="J168" s="228">
        <f>ROUND(I168*H168,2)</f>
        <v>0</v>
      </c>
      <c r="K168" s="224" t="s">
        <v>141</v>
      </c>
      <c r="L168" s="42"/>
      <c r="M168" s="229" t="s">
        <v>1</v>
      </c>
      <c r="N168" s="230" t="s">
        <v>43</v>
      </c>
      <c r="O168" s="85"/>
      <c r="P168" s="231">
        <f>O168*H168</f>
        <v>0</v>
      </c>
      <c r="Q168" s="231">
        <v>0.023199999999999998</v>
      </c>
      <c r="R168" s="231">
        <f>Q168*H168</f>
        <v>0.069599999999999995</v>
      </c>
      <c r="S168" s="231">
        <v>0</v>
      </c>
      <c r="T168" s="232">
        <f>S168*H168</f>
        <v>0</v>
      </c>
      <c r="AR168" s="233" t="s">
        <v>213</v>
      </c>
      <c r="AT168" s="233" t="s">
        <v>137</v>
      </c>
      <c r="AU168" s="233" t="s">
        <v>88</v>
      </c>
      <c r="AY168" s="16" t="s">
        <v>135</v>
      </c>
      <c r="BE168" s="234">
        <f>IF(N168="základní",J168,0)</f>
        <v>0</v>
      </c>
      <c r="BF168" s="234">
        <f>IF(N168="snížená",J168,0)</f>
        <v>0</v>
      </c>
      <c r="BG168" s="234">
        <f>IF(N168="zákl. přenesená",J168,0)</f>
        <v>0</v>
      </c>
      <c r="BH168" s="234">
        <f>IF(N168="sníž. přenesená",J168,0)</f>
        <v>0</v>
      </c>
      <c r="BI168" s="234">
        <f>IF(N168="nulová",J168,0)</f>
        <v>0</v>
      </c>
      <c r="BJ168" s="16" t="s">
        <v>86</v>
      </c>
      <c r="BK168" s="234">
        <f>ROUND(I168*H168,2)</f>
        <v>0</v>
      </c>
      <c r="BL168" s="16" t="s">
        <v>213</v>
      </c>
      <c r="BM168" s="233" t="s">
        <v>648</v>
      </c>
    </row>
    <row r="169" s="1" customFormat="1" ht="16.5" customHeight="1">
      <c r="B169" s="37"/>
      <c r="C169" s="222" t="s">
        <v>277</v>
      </c>
      <c r="D169" s="222" t="s">
        <v>137</v>
      </c>
      <c r="E169" s="223" t="s">
        <v>649</v>
      </c>
      <c r="F169" s="224" t="s">
        <v>650</v>
      </c>
      <c r="G169" s="225" t="s">
        <v>258</v>
      </c>
      <c r="H169" s="226">
        <v>4</v>
      </c>
      <c r="I169" s="227"/>
      <c r="J169" s="228">
        <f>ROUND(I169*H169,2)</f>
        <v>0</v>
      </c>
      <c r="K169" s="224" t="s">
        <v>141</v>
      </c>
      <c r="L169" s="42"/>
      <c r="M169" s="229" t="s">
        <v>1</v>
      </c>
      <c r="N169" s="230" t="s">
        <v>43</v>
      </c>
      <c r="O169" s="85"/>
      <c r="P169" s="231">
        <f>O169*H169</f>
        <v>0</v>
      </c>
      <c r="Q169" s="231">
        <v>0.0091800000000000007</v>
      </c>
      <c r="R169" s="231">
        <f>Q169*H169</f>
        <v>0.036720000000000003</v>
      </c>
      <c r="S169" s="231">
        <v>0</v>
      </c>
      <c r="T169" s="232">
        <f>S169*H169</f>
        <v>0</v>
      </c>
      <c r="AR169" s="233" t="s">
        <v>213</v>
      </c>
      <c r="AT169" s="233" t="s">
        <v>137</v>
      </c>
      <c r="AU169" s="233" t="s">
        <v>88</v>
      </c>
      <c r="AY169" s="16" t="s">
        <v>135</v>
      </c>
      <c r="BE169" s="234">
        <f>IF(N169="základní",J169,0)</f>
        <v>0</v>
      </c>
      <c r="BF169" s="234">
        <f>IF(N169="snížená",J169,0)</f>
        <v>0</v>
      </c>
      <c r="BG169" s="234">
        <f>IF(N169="zákl. přenesená",J169,0)</f>
        <v>0</v>
      </c>
      <c r="BH169" s="234">
        <f>IF(N169="sníž. přenesená",J169,0)</f>
        <v>0</v>
      </c>
      <c r="BI169" s="234">
        <f>IF(N169="nulová",J169,0)</f>
        <v>0</v>
      </c>
      <c r="BJ169" s="16" t="s">
        <v>86</v>
      </c>
      <c r="BK169" s="234">
        <f>ROUND(I169*H169,2)</f>
        <v>0</v>
      </c>
      <c r="BL169" s="16" t="s">
        <v>213</v>
      </c>
      <c r="BM169" s="233" t="s">
        <v>651</v>
      </c>
    </row>
    <row r="170" s="1" customFormat="1" ht="24" customHeight="1">
      <c r="B170" s="37"/>
      <c r="C170" s="222" t="s">
        <v>281</v>
      </c>
      <c r="D170" s="222" t="s">
        <v>137</v>
      </c>
      <c r="E170" s="223" t="s">
        <v>652</v>
      </c>
      <c r="F170" s="224" t="s">
        <v>653</v>
      </c>
      <c r="G170" s="225" t="s">
        <v>258</v>
      </c>
      <c r="H170" s="226">
        <v>5</v>
      </c>
      <c r="I170" s="227"/>
      <c r="J170" s="228">
        <f>ROUND(I170*H170,2)</f>
        <v>0</v>
      </c>
      <c r="K170" s="224" t="s">
        <v>141</v>
      </c>
      <c r="L170" s="42"/>
      <c r="M170" s="229" t="s">
        <v>1</v>
      </c>
      <c r="N170" s="230" t="s">
        <v>43</v>
      </c>
      <c r="O170" s="85"/>
      <c r="P170" s="231">
        <f>O170*H170</f>
        <v>0</v>
      </c>
      <c r="Q170" s="231">
        <v>0</v>
      </c>
      <c r="R170" s="231">
        <f>Q170*H170</f>
        <v>0</v>
      </c>
      <c r="S170" s="231">
        <v>0.0172</v>
      </c>
      <c r="T170" s="232">
        <f>S170*H170</f>
        <v>0.085999999999999993</v>
      </c>
      <c r="AR170" s="233" t="s">
        <v>213</v>
      </c>
      <c r="AT170" s="233" t="s">
        <v>137</v>
      </c>
      <c r="AU170" s="233" t="s">
        <v>88</v>
      </c>
      <c r="AY170" s="16" t="s">
        <v>135</v>
      </c>
      <c r="BE170" s="234">
        <f>IF(N170="základní",J170,0)</f>
        <v>0</v>
      </c>
      <c r="BF170" s="234">
        <f>IF(N170="snížená",J170,0)</f>
        <v>0</v>
      </c>
      <c r="BG170" s="234">
        <f>IF(N170="zákl. přenesená",J170,0)</f>
        <v>0</v>
      </c>
      <c r="BH170" s="234">
        <f>IF(N170="sníž. přenesená",J170,0)</f>
        <v>0</v>
      </c>
      <c r="BI170" s="234">
        <f>IF(N170="nulová",J170,0)</f>
        <v>0</v>
      </c>
      <c r="BJ170" s="16" t="s">
        <v>86</v>
      </c>
      <c r="BK170" s="234">
        <f>ROUND(I170*H170,2)</f>
        <v>0</v>
      </c>
      <c r="BL170" s="16" t="s">
        <v>213</v>
      </c>
      <c r="BM170" s="233" t="s">
        <v>654</v>
      </c>
    </row>
    <row r="171" s="1" customFormat="1" ht="16.5" customHeight="1">
      <c r="B171" s="37"/>
      <c r="C171" s="222" t="s">
        <v>285</v>
      </c>
      <c r="D171" s="222" t="s">
        <v>137</v>
      </c>
      <c r="E171" s="223" t="s">
        <v>655</v>
      </c>
      <c r="F171" s="224" t="s">
        <v>656</v>
      </c>
      <c r="G171" s="225" t="s">
        <v>258</v>
      </c>
      <c r="H171" s="226">
        <v>2</v>
      </c>
      <c r="I171" s="227"/>
      <c r="J171" s="228">
        <f>ROUND(I171*H171,2)</f>
        <v>0</v>
      </c>
      <c r="K171" s="224" t="s">
        <v>141</v>
      </c>
      <c r="L171" s="42"/>
      <c r="M171" s="229" t="s">
        <v>1</v>
      </c>
      <c r="N171" s="230" t="s">
        <v>43</v>
      </c>
      <c r="O171" s="85"/>
      <c r="P171" s="231">
        <f>O171*H171</f>
        <v>0</v>
      </c>
      <c r="Q171" s="231">
        <v>0</v>
      </c>
      <c r="R171" s="231">
        <f>Q171*H171</f>
        <v>0</v>
      </c>
      <c r="S171" s="231">
        <v>0.019460000000000002</v>
      </c>
      <c r="T171" s="232">
        <f>S171*H171</f>
        <v>0.038920000000000003</v>
      </c>
      <c r="AR171" s="233" t="s">
        <v>213</v>
      </c>
      <c r="AT171" s="233" t="s">
        <v>137</v>
      </c>
      <c r="AU171" s="233" t="s">
        <v>88</v>
      </c>
      <c r="AY171" s="16" t="s">
        <v>135</v>
      </c>
      <c r="BE171" s="234">
        <f>IF(N171="základní",J171,0)</f>
        <v>0</v>
      </c>
      <c r="BF171" s="234">
        <f>IF(N171="snížená",J171,0)</f>
        <v>0</v>
      </c>
      <c r="BG171" s="234">
        <f>IF(N171="zákl. přenesená",J171,0)</f>
        <v>0</v>
      </c>
      <c r="BH171" s="234">
        <f>IF(N171="sníž. přenesená",J171,0)</f>
        <v>0</v>
      </c>
      <c r="BI171" s="234">
        <f>IF(N171="nulová",J171,0)</f>
        <v>0</v>
      </c>
      <c r="BJ171" s="16" t="s">
        <v>86</v>
      </c>
      <c r="BK171" s="234">
        <f>ROUND(I171*H171,2)</f>
        <v>0</v>
      </c>
      <c r="BL171" s="16" t="s">
        <v>213</v>
      </c>
      <c r="BM171" s="233" t="s">
        <v>657</v>
      </c>
    </row>
    <row r="172" s="1" customFormat="1" ht="24" customHeight="1">
      <c r="B172" s="37"/>
      <c r="C172" s="222" t="s">
        <v>289</v>
      </c>
      <c r="D172" s="222" t="s">
        <v>137</v>
      </c>
      <c r="E172" s="223" t="s">
        <v>658</v>
      </c>
      <c r="F172" s="224" t="s">
        <v>659</v>
      </c>
      <c r="G172" s="225" t="s">
        <v>258</v>
      </c>
      <c r="H172" s="226">
        <v>2</v>
      </c>
      <c r="I172" s="227"/>
      <c r="J172" s="228">
        <f>ROUND(I172*H172,2)</f>
        <v>0</v>
      </c>
      <c r="K172" s="224" t="s">
        <v>141</v>
      </c>
      <c r="L172" s="42"/>
      <c r="M172" s="229" t="s">
        <v>1</v>
      </c>
      <c r="N172" s="230" t="s">
        <v>43</v>
      </c>
      <c r="O172" s="85"/>
      <c r="P172" s="231">
        <f>O172*H172</f>
        <v>0</v>
      </c>
      <c r="Q172" s="231">
        <v>0.01975</v>
      </c>
      <c r="R172" s="231">
        <f>Q172*H172</f>
        <v>0.0395</v>
      </c>
      <c r="S172" s="231">
        <v>0</v>
      </c>
      <c r="T172" s="232">
        <f>S172*H172</f>
        <v>0</v>
      </c>
      <c r="AR172" s="233" t="s">
        <v>213</v>
      </c>
      <c r="AT172" s="233" t="s">
        <v>137</v>
      </c>
      <c r="AU172" s="233" t="s">
        <v>88</v>
      </c>
      <c r="AY172" s="16" t="s">
        <v>135</v>
      </c>
      <c r="BE172" s="234">
        <f>IF(N172="základní",J172,0)</f>
        <v>0</v>
      </c>
      <c r="BF172" s="234">
        <f>IF(N172="snížená",J172,0)</f>
        <v>0</v>
      </c>
      <c r="BG172" s="234">
        <f>IF(N172="zákl. přenesená",J172,0)</f>
        <v>0</v>
      </c>
      <c r="BH172" s="234">
        <f>IF(N172="sníž. přenesená",J172,0)</f>
        <v>0</v>
      </c>
      <c r="BI172" s="234">
        <f>IF(N172="nulová",J172,0)</f>
        <v>0</v>
      </c>
      <c r="BJ172" s="16" t="s">
        <v>86</v>
      </c>
      <c r="BK172" s="234">
        <f>ROUND(I172*H172,2)</f>
        <v>0</v>
      </c>
      <c r="BL172" s="16" t="s">
        <v>213</v>
      </c>
      <c r="BM172" s="233" t="s">
        <v>660</v>
      </c>
    </row>
    <row r="173" s="1" customFormat="1" ht="24" customHeight="1">
      <c r="B173" s="37"/>
      <c r="C173" s="222" t="s">
        <v>294</v>
      </c>
      <c r="D173" s="222" t="s">
        <v>137</v>
      </c>
      <c r="E173" s="223" t="s">
        <v>661</v>
      </c>
      <c r="F173" s="224" t="s">
        <v>662</v>
      </c>
      <c r="G173" s="225" t="s">
        <v>258</v>
      </c>
      <c r="H173" s="226">
        <v>1</v>
      </c>
      <c r="I173" s="227"/>
      <c r="J173" s="228">
        <f>ROUND(I173*H173,2)</f>
        <v>0</v>
      </c>
      <c r="K173" s="224" t="s">
        <v>141</v>
      </c>
      <c r="L173" s="42"/>
      <c r="M173" s="229" t="s">
        <v>1</v>
      </c>
      <c r="N173" s="230" t="s">
        <v>43</v>
      </c>
      <c r="O173" s="85"/>
      <c r="P173" s="231">
        <f>O173*H173</f>
        <v>0</v>
      </c>
      <c r="Q173" s="231">
        <v>0.10428</v>
      </c>
      <c r="R173" s="231">
        <f>Q173*H173</f>
        <v>0.10428</v>
      </c>
      <c r="S173" s="231">
        <v>0</v>
      </c>
      <c r="T173" s="232">
        <f>S173*H173</f>
        <v>0</v>
      </c>
      <c r="AR173" s="233" t="s">
        <v>213</v>
      </c>
      <c r="AT173" s="233" t="s">
        <v>137</v>
      </c>
      <c r="AU173" s="233" t="s">
        <v>88</v>
      </c>
      <c r="AY173" s="16" t="s">
        <v>135</v>
      </c>
      <c r="BE173" s="234">
        <f>IF(N173="základní",J173,0)</f>
        <v>0</v>
      </c>
      <c r="BF173" s="234">
        <f>IF(N173="snížená",J173,0)</f>
        <v>0</v>
      </c>
      <c r="BG173" s="234">
        <f>IF(N173="zákl. přenesená",J173,0)</f>
        <v>0</v>
      </c>
      <c r="BH173" s="234">
        <f>IF(N173="sníž. přenesená",J173,0)</f>
        <v>0</v>
      </c>
      <c r="BI173" s="234">
        <f>IF(N173="nulová",J173,0)</f>
        <v>0</v>
      </c>
      <c r="BJ173" s="16" t="s">
        <v>86</v>
      </c>
      <c r="BK173" s="234">
        <f>ROUND(I173*H173,2)</f>
        <v>0</v>
      </c>
      <c r="BL173" s="16" t="s">
        <v>213</v>
      </c>
      <c r="BM173" s="233" t="s">
        <v>663</v>
      </c>
    </row>
    <row r="174" s="1" customFormat="1" ht="16.5" customHeight="1">
      <c r="B174" s="37"/>
      <c r="C174" s="222" t="s">
        <v>298</v>
      </c>
      <c r="D174" s="222" t="s">
        <v>137</v>
      </c>
      <c r="E174" s="223" t="s">
        <v>664</v>
      </c>
      <c r="F174" s="224" t="s">
        <v>665</v>
      </c>
      <c r="G174" s="225" t="s">
        <v>201</v>
      </c>
      <c r="H174" s="226">
        <v>8</v>
      </c>
      <c r="I174" s="227"/>
      <c r="J174" s="228">
        <f>ROUND(I174*H174,2)</f>
        <v>0</v>
      </c>
      <c r="K174" s="224" t="s">
        <v>141</v>
      </c>
      <c r="L174" s="42"/>
      <c r="M174" s="229" t="s">
        <v>1</v>
      </c>
      <c r="N174" s="230" t="s">
        <v>43</v>
      </c>
      <c r="O174" s="85"/>
      <c r="P174" s="231">
        <f>O174*H174</f>
        <v>0</v>
      </c>
      <c r="Q174" s="231">
        <v>0</v>
      </c>
      <c r="R174" s="231">
        <f>Q174*H174</f>
        <v>0</v>
      </c>
      <c r="S174" s="231">
        <v>0.00048999999999999998</v>
      </c>
      <c r="T174" s="232">
        <f>S174*H174</f>
        <v>0.0039199999999999999</v>
      </c>
      <c r="AR174" s="233" t="s">
        <v>213</v>
      </c>
      <c r="AT174" s="233" t="s">
        <v>137</v>
      </c>
      <c r="AU174" s="233" t="s">
        <v>88</v>
      </c>
      <c r="AY174" s="16" t="s">
        <v>135</v>
      </c>
      <c r="BE174" s="234">
        <f>IF(N174="základní",J174,0)</f>
        <v>0</v>
      </c>
      <c r="BF174" s="234">
        <f>IF(N174="snížená",J174,0)</f>
        <v>0</v>
      </c>
      <c r="BG174" s="234">
        <f>IF(N174="zákl. přenesená",J174,0)</f>
        <v>0</v>
      </c>
      <c r="BH174" s="234">
        <f>IF(N174="sníž. přenesená",J174,0)</f>
        <v>0</v>
      </c>
      <c r="BI174" s="234">
        <f>IF(N174="nulová",J174,0)</f>
        <v>0</v>
      </c>
      <c r="BJ174" s="16" t="s">
        <v>86</v>
      </c>
      <c r="BK174" s="234">
        <f>ROUND(I174*H174,2)</f>
        <v>0</v>
      </c>
      <c r="BL174" s="16" t="s">
        <v>213</v>
      </c>
      <c r="BM174" s="233" t="s">
        <v>666</v>
      </c>
    </row>
    <row r="175" s="1" customFormat="1" ht="16.5" customHeight="1">
      <c r="B175" s="37"/>
      <c r="C175" s="222" t="s">
        <v>302</v>
      </c>
      <c r="D175" s="222" t="s">
        <v>137</v>
      </c>
      <c r="E175" s="223" t="s">
        <v>667</v>
      </c>
      <c r="F175" s="224" t="s">
        <v>668</v>
      </c>
      <c r="G175" s="225" t="s">
        <v>258</v>
      </c>
      <c r="H175" s="226">
        <v>2</v>
      </c>
      <c r="I175" s="227"/>
      <c r="J175" s="228">
        <f>ROUND(I175*H175,2)</f>
        <v>0</v>
      </c>
      <c r="K175" s="224" t="s">
        <v>141</v>
      </c>
      <c r="L175" s="42"/>
      <c r="M175" s="229" t="s">
        <v>1</v>
      </c>
      <c r="N175" s="230" t="s">
        <v>43</v>
      </c>
      <c r="O175" s="85"/>
      <c r="P175" s="231">
        <f>O175*H175</f>
        <v>0</v>
      </c>
      <c r="Q175" s="231">
        <v>0</v>
      </c>
      <c r="R175" s="231">
        <f>Q175*H175</f>
        <v>0</v>
      </c>
      <c r="S175" s="231">
        <v>0.00156</v>
      </c>
      <c r="T175" s="232">
        <f>S175*H175</f>
        <v>0.0031199999999999999</v>
      </c>
      <c r="AR175" s="233" t="s">
        <v>213</v>
      </c>
      <c r="AT175" s="233" t="s">
        <v>137</v>
      </c>
      <c r="AU175" s="233" t="s">
        <v>88</v>
      </c>
      <c r="AY175" s="16" t="s">
        <v>135</v>
      </c>
      <c r="BE175" s="234">
        <f>IF(N175="základní",J175,0)</f>
        <v>0</v>
      </c>
      <c r="BF175" s="234">
        <f>IF(N175="snížená",J175,0)</f>
        <v>0</v>
      </c>
      <c r="BG175" s="234">
        <f>IF(N175="zákl. přenesená",J175,0)</f>
        <v>0</v>
      </c>
      <c r="BH175" s="234">
        <f>IF(N175="sníž. přenesená",J175,0)</f>
        <v>0</v>
      </c>
      <c r="BI175" s="234">
        <f>IF(N175="nulová",J175,0)</f>
        <v>0</v>
      </c>
      <c r="BJ175" s="16" t="s">
        <v>86</v>
      </c>
      <c r="BK175" s="234">
        <f>ROUND(I175*H175,2)</f>
        <v>0</v>
      </c>
      <c r="BL175" s="16" t="s">
        <v>213</v>
      </c>
      <c r="BM175" s="233" t="s">
        <v>669</v>
      </c>
    </row>
    <row r="176" s="1" customFormat="1" ht="16.5" customHeight="1">
      <c r="B176" s="37"/>
      <c r="C176" s="222" t="s">
        <v>307</v>
      </c>
      <c r="D176" s="222" t="s">
        <v>137</v>
      </c>
      <c r="E176" s="223" t="s">
        <v>670</v>
      </c>
      <c r="F176" s="224" t="s">
        <v>671</v>
      </c>
      <c r="G176" s="225" t="s">
        <v>258</v>
      </c>
      <c r="H176" s="226">
        <v>2</v>
      </c>
      <c r="I176" s="227"/>
      <c r="J176" s="228">
        <f>ROUND(I176*H176,2)</f>
        <v>0</v>
      </c>
      <c r="K176" s="224" t="s">
        <v>141</v>
      </c>
      <c r="L176" s="42"/>
      <c r="M176" s="229" t="s">
        <v>1</v>
      </c>
      <c r="N176" s="230" t="s">
        <v>43</v>
      </c>
      <c r="O176" s="85"/>
      <c r="P176" s="231">
        <f>O176*H176</f>
        <v>0</v>
      </c>
      <c r="Q176" s="231">
        <v>0.0018</v>
      </c>
      <c r="R176" s="231">
        <f>Q176*H176</f>
        <v>0.0035999999999999999</v>
      </c>
      <c r="S176" s="231">
        <v>0</v>
      </c>
      <c r="T176" s="232">
        <f>S176*H176</f>
        <v>0</v>
      </c>
      <c r="AR176" s="233" t="s">
        <v>213</v>
      </c>
      <c r="AT176" s="233" t="s">
        <v>137</v>
      </c>
      <c r="AU176" s="233" t="s">
        <v>88</v>
      </c>
      <c r="AY176" s="16" t="s">
        <v>135</v>
      </c>
      <c r="BE176" s="234">
        <f>IF(N176="základní",J176,0)</f>
        <v>0</v>
      </c>
      <c r="BF176" s="234">
        <f>IF(N176="snížená",J176,0)</f>
        <v>0</v>
      </c>
      <c r="BG176" s="234">
        <f>IF(N176="zákl. přenesená",J176,0)</f>
        <v>0</v>
      </c>
      <c r="BH176" s="234">
        <f>IF(N176="sníž. přenesená",J176,0)</f>
        <v>0</v>
      </c>
      <c r="BI176" s="234">
        <f>IF(N176="nulová",J176,0)</f>
        <v>0</v>
      </c>
      <c r="BJ176" s="16" t="s">
        <v>86</v>
      </c>
      <c r="BK176" s="234">
        <f>ROUND(I176*H176,2)</f>
        <v>0</v>
      </c>
      <c r="BL176" s="16" t="s">
        <v>213</v>
      </c>
      <c r="BM176" s="233" t="s">
        <v>672</v>
      </c>
    </row>
    <row r="177" s="1" customFormat="1" ht="16.5" customHeight="1">
      <c r="B177" s="37"/>
      <c r="C177" s="222" t="s">
        <v>313</v>
      </c>
      <c r="D177" s="222" t="s">
        <v>137</v>
      </c>
      <c r="E177" s="223" t="s">
        <v>673</v>
      </c>
      <c r="F177" s="224" t="s">
        <v>674</v>
      </c>
      <c r="G177" s="225" t="s">
        <v>201</v>
      </c>
      <c r="H177" s="226">
        <v>2</v>
      </c>
      <c r="I177" s="227"/>
      <c r="J177" s="228">
        <f>ROUND(I177*H177,2)</f>
        <v>0</v>
      </c>
      <c r="K177" s="224" t="s">
        <v>141</v>
      </c>
      <c r="L177" s="42"/>
      <c r="M177" s="229" t="s">
        <v>1</v>
      </c>
      <c r="N177" s="230" t="s">
        <v>43</v>
      </c>
      <c r="O177" s="85"/>
      <c r="P177" s="231">
        <f>O177*H177</f>
        <v>0</v>
      </c>
      <c r="Q177" s="231">
        <v>0.00023000000000000001</v>
      </c>
      <c r="R177" s="231">
        <f>Q177*H177</f>
        <v>0.00046000000000000001</v>
      </c>
      <c r="S177" s="231">
        <v>0</v>
      </c>
      <c r="T177" s="232">
        <f>S177*H177</f>
        <v>0</v>
      </c>
      <c r="AR177" s="233" t="s">
        <v>213</v>
      </c>
      <c r="AT177" s="233" t="s">
        <v>137</v>
      </c>
      <c r="AU177" s="233" t="s">
        <v>88</v>
      </c>
      <c r="AY177" s="16" t="s">
        <v>135</v>
      </c>
      <c r="BE177" s="234">
        <f>IF(N177="základní",J177,0)</f>
        <v>0</v>
      </c>
      <c r="BF177" s="234">
        <f>IF(N177="snížená",J177,0)</f>
        <v>0</v>
      </c>
      <c r="BG177" s="234">
        <f>IF(N177="zákl. přenesená",J177,0)</f>
        <v>0</v>
      </c>
      <c r="BH177" s="234">
        <f>IF(N177="sníž. přenesená",J177,0)</f>
        <v>0</v>
      </c>
      <c r="BI177" s="234">
        <f>IF(N177="nulová",J177,0)</f>
        <v>0</v>
      </c>
      <c r="BJ177" s="16" t="s">
        <v>86</v>
      </c>
      <c r="BK177" s="234">
        <f>ROUND(I177*H177,2)</f>
        <v>0</v>
      </c>
      <c r="BL177" s="16" t="s">
        <v>213</v>
      </c>
      <c r="BM177" s="233" t="s">
        <v>675</v>
      </c>
    </row>
    <row r="178" s="1" customFormat="1" ht="24" customHeight="1">
      <c r="B178" s="37"/>
      <c r="C178" s="222" t="s">
        <v>317</v>
      </c>
      <c r="D178" s="222" t="s">
        <v>137</v>
      </c>
      <c r="E178" s="223" t="s">
        <v>676</v>
      </c>
      <c r="F178" s="224" t="s">
        <v>677</v>
      </c>
      <c r="G178" s="225" t="s">
        <v>175</v>
      </c>
      <c r="H178" s="226">
        <v>0.254</v>
      </c>
      <c r="I178" s="227"/>
      <c r="J178" s="228">
        <f>ROUND(I178*H178,2)</f>
        <v>0</v>
      </c>
      <c r="K178" s="224" t="s">
        <v>141</v>
      </c>
      <c r="L178" s="42"/>
      <c r="M178" s="229" t="s">
        <v>1</v>
      </c>
      <c r="N178" s="230" t="s">
        <v>43</v>
      </c>
      <c r="O178" s="85"/>
      <c r="P178" s="231">
        <f>O178*H178</f>
        <v>0</v>
      </c>
      <c r="Q178" s="231">
        <v>0</v>
      </c>
      <c r="R178" s="231">
        <f>Q178*H178</f>
        <v>0</v>
      </c>
      <c r="S178" s="231">
        <v>0</v>
      </c>
      <c r="T178" s="232">
        <f>S178*H178</f>
        <v>0</v>
      </c>
      <c r="AR178" s="233" t="s">
        <v>213</v>
      </c>
      <c r="AT178" s="233" t="s">
        <v>137</v>
      </c>
      <c r="AU178" s="233" t="s">
        <v>88</v>
      </c>
      <c r="AY178" s="16" t="s">
        <v>135</v>
      </c>
      <c r="BE178" s="234">
        <f>IF(N178="základní",J178,0)</f>
        <v>0</v>
      </c>
      <c r="BF178" s="234">
        <f>IF(N178="snížená",J178,0)</f>
        <v>0</v>
      </c>
      <c r="BG178" s="234">
        <f>IF(N178="zákl. přenesená",J178,0)</f>
        <v>0</v>
      </c>
      <c r="BH178" s="234">
        <f>IF(N178="sníž. přenesená",J178,0)</f>
        <v>0</v>
      </c>
      <c r="BI178" s="234">
        <f>IF(N178="nulová",J178,0)</f>
        <v>0</v>
      </c>
      <c r="BJ178" s="16" t="s">
        <v>86</v>
      </c>
      <c r="BK178" s="234">
        <f>ROUND(I178*H178,2)</f>
        <v>0</v>
      </c>
      <c r="BL178" s="16" t="s">
        <v>213</v>
      </c>
      <c r="BM178" s="233" t="s">
        <v>678</v>
      </c>
    </row>
    <row r="179" s="11" customFormat="1" ht="22.8" customHeight="1">
      <c r="B179" s="206"/>
      <c r="C179" s="207"/>
      <c r="D179" s="208" t="s">
        <v>77</v>
      </c>
      <c r="E179" s="220" t="s">
        <v>679</v>
      </c>
      <c r="F179" s="220" t="s">
        <v>680</v>
      </c>
      <c r="G179" s="207"/>
      <c r="H179" s="207"/>
      <c r="I179" s="210"/>
      <c r="J179" s="221">
        <f>BK179</f>
        <v>0</v>
      </c>
      <c r="K179" s="207"/>
      <c r="L179" s="212"/>
      <c r="M179" s="213"/>
      <c r="N179" s="214"/>
      <c r="O179" s="214"/>
      <c r="P179" s="215">
        <f>P180</f>
        <v>0</v>
      </c>
      <c r="Q179" s="214"/>
      <c r="R179" s="215">
        <f>R180</f>
        <v>0.0021800000000000001</v>
      </c>
      <c r="S179" s="214"/>
      <c r="T179" s="216">
        <f>T180</f>
        <v>0</v>
      </c>
      <c r="AR179" s="217" t="s">
        <v>88</v>
      </c>
      <c r="AT179" s="218" t="s">
        <v>77</v>
      </c>
      <c r="AU179" s="218" t="s">
        <v>86</v>
      </c>
      <c r="AY179" s="217" t="s">
        <v>135</v>
      </c>
      <c r="BK179" s="219">
        <f>BK180</f>
        <v>0</v>
      </c>
    </row>
    <row r="180" s="1" customFormat="1" ht="24" customHeight="1">
      <c r="B180" s="37"/>
      <c r="C180" s="222" t="s">
        <v>322</v>
      </c>
      <c r="D180" s="222" t="s">
        <v>137</v>
      </c>
      <c r="E180" s="223" t="s">
        <v>681</v>
      </c>
      <c r="F180" s="224" t="s">
        <v>682</v>
      </c>
      <c r="G180" s="225" t="s">
        <v>258</v>
      </c>
      <c r="H180" s="226">
        <v>1</v>
      </c>
      <c r="I180" s="227"/>
      <c r="J180" s="228">
        <f>ROUND(I180*H180,2)</f>
        <v>0</v>
      </c>
      <c r="K180" s="224" t="s">
        <v>141</v>
      </c>
      <c r="L180" s="42"/>
      <c r="M180" s="229" t="s">
        <v>1</v>
      </c>
      <c r="N180" s="230" t="s">
        <v>43</v>
      </c>
      <c r="O180" s="85"/>
      <c r="P180" s="231">
        <f>O180*H180</f>
        <v>0</v>
      </c>
      <c r="Q180" s="231">
        <v>0.0021800000000000001</v>
      </c>
      <c r="R180" s="231">
        <f>Q180*H180</f>
        <v>0.0021800000000000001</v>
      </c>
      <c r="S180" s="231">
        <v>0</v>
      </c>
      <c r="T180" s="232">
        <f>S180*H180</f>
        <v>0</v>
      </c>
      <c r="AR180" s="233" t="s">
        <v>213</v>
      </c>
      <c r="AT180" s="233" t="s">
        <v>137</v>
      </c>
      <c r="AU180" s="233" t="s">
        <v>88</v>
      </c>
      <c r="AY180" s="16" t="s">
        <v>135</v>
      </c>
      <c r="BE180" s="234">
        <f>IF(N180="základní",J180,0)</f>
        <v>0</v>
      </c>
      <c r="BF180" s="234">
        <f>IF(N180="snížená",J180,0)</f>
        <v>0</v>
      </c>
      <c r="BG180" s="234">
        <f>IF(N180="zákl. přenesená",J180,0)</f>
        <v>0</v>
      </c>
      <c r="BH180" s="234">
        <f>IF(N180="sníž. přenesená",J180,0)</f>
        <v>0</v>
      </c>
      <c r="BI180" s="234">
        <f>IF(N180="nulová",J180,0)</f>
        <v>0</v>
      </c>
      <c r="BJ180" s="16" t="s">
        <v>86</v>
      </c>
      <c r="BK180" s="234">
        <f>ROUND(I180*H180,2)</f>
        <v>0</v>
      </c>
      <c r="BL180" s="16" t="s">
        <v>213</v>
      </c>
      <c r="BM180" s="233" t="s">
        <v>683</v>
      </c>
    </row>
    <row r="181" s="11" customFormat="1" ht="22.8" customHeight="1">
      <c r="B181" s="206"/>
      <c r="C181" s="207"/>
      <c r="D181" s="208" t="s">
        <v>77</v>
      </c>
      <c r="E181" s="220" t="s">
        <v>684</v>
      </c>
      <c r="F181" s="220" t="s">
        <v>685</v>
      </c>
      <c r="G181" s="207"/>
      <c r="H181" s="207"/>
      <c r="I181" s="210"/>
      <c r="J181" s="221">
        <f>BK181</f>
        <v>0</v>
      </c>
      <c r="K181" s="207"/>
      <c r="L181" s="212"/>
      <c r="M181" s="213"/>
      <c r="N181" s="214"/>
      <c r="O181" s="214"/>
      <c r="P181" s="215">
        <f>SUM(P182:P187)</f>
        <v>0</v>
      </c>
      <c r="Q181" s="214"/>
      <c r="R181" s="215">
        <f>SUM(R182:R187)</f>
        <v>0.01519</v>
      </c>
      <c r="S181" s="214"/>
      <c r="T181" s="216">
        <f>SUM(T182:T187)</f>
        <v>0.096000000000000002</v>
      </c>
      <c r="AR181" s="217" t="s">
        <v>88</v>
      </c>
      <c r="AT181" s="218" t="s">
        <v>77</v>
      </c>
      <c r="AU181" s="218" t="s">
        <v>86</v>
      </c>
      <c r="AY181" s="217" t="s">
        <v>135</v>
      </c>
      <c r="BK181" s="219">
        <f>SUM(BK182:BK187)</f>
        <v>0</v>
      </c>
    </row>
    <row r="182" s="1" customFormat="1" ht="16.5" customHeight="1">
      <c r="B182" s="37"/>
      <c r="C182" s="222" t="s">
        <v>326</v>
      </c>
      <c r="D182" s="222" t="s">
        <v>137</v>
      </c>
      <c r="E182" s="223" t="s">
        <v>686</v>
      </c>
      <c r="F182" s="224" t="s">
        <v>687</v>
      </c>
      <c r="G182" s="225" t="s">
        <v>232</v>
      </c>
      <c r="H182" s="226">
        <v>30</v>
      </c>
      <c r="I182" s="227"/>
      <c r="J182" s="228">
        <f>ROUND(I182*H182,2)</f>
        <v>0</v>
      </c>
      <c r="K182" s="224" t="s">
        <v>141</v>
      </c>
      <c r="L182" s="42"/>
      <c r="M182" s="229" t="s">
        <v>1</v>
      </c>
      <c r="N182" s="230" t="s">
        <v>43</v>
      </c>
      <c r="O182" s="85"/>
      <c r="P182" s="231">
        <f>O182*H182</f>
        <v>0</v>
      </c>
      <c r="Q182" s="231">
        <v>2.0000000000000002E-05</v>
      </c>
      <c r="R182" s="231">
        <f>Q182*H182</f>
        <v>0.00060000000000000006</v>
      </c>
      <c r="S182" s="231">
        <v>0.0032000000000000002</v>
      </c>
      <c r="T182" s="232">
        <f>S182*H182</f>
        <v>0.096000000000000002</v>
      </c>
      <c r="AR182" s="233" t="s">
        <v>213</v>
      </c>
      <c r="AT182" s="233" t="s">
        <v>137</v>
      </c>
      <c r="AU182" s="233" t="s">
        <v>88</v>
      </c>
      <c r="AY182" s="16" t="s">
        <v>135</v>
      </c>
      <c r="BE182" s="234">
        <f>IF(N182="základní",J182,0)</f>
        <v>0</v>
      </c>
      <c r="BF182" s="234">
        <f>IF(N182="snížená",J182,0)</f>
        <v>0</v>
      </c>
      <c r="BG182" s="234">
        <f>IF(N182="zákl. přenesená",J182,0)</f>
        <v>0</v>
      </c>
      <c r="BH182" s="234">
        <f>IF(N182="sníž. přenesená",J182,0)</f>
        <v>0</v>
      </c>
      <c r="BI182" s="234">
        <f>IF(N182="nulová",J182,0)</f>
        <v>0</v>
      </c>
      <c r="BJ182" s="16" t="s">
        <v>86</v>
      </c>
      <c r="BK182" s="234">
        <f>ROUND(I182*H182,2)</f>
        <v>0</v>
      </c>
      <c r="BL182" s="16" t="s">
        <v>213</v>
      </c>
      <c r="BM182" s="233" t="s">
        <v>688</v>
      </c>
    </row>
    <row r="183" s="1" customFormat="1" ht="24" customHeight="1">
      <c r="B183" s="37"/>
      <c r="C183" s="222" t="s">
        <v>332</v>
      </c>
      <c r="D183" s="222" t="s">
        <v>137</v>
      </c>
      <c r="E183" s="223" t="s">
        <v>689</v>
      </c>
      <c r="F183" s="224" t="s">
        <v>690</v>
      </c>
      <c r="G183" s="225" t="s">
        <v>232</v>
      </c>
      <c r="H183" s="226">
        <v>21</v>
      </c>
      <c r="I183" s="227"/>
      <c r="J183" s="228">
        <f>ROUND(I183*H183,2)</f>
        <v>0</v>
      </c>
      <c r="K183" s="224" t="s">
        <v>141</v>
      </c>
      <c r="L183" s="42"/>
      <c r="M183" s="229" t="s">
        <v>1</v>
      </c>
      <c r="N183" s="230" t="s">
        <v>43</v>
      </c>
      <c r="O183" s="85"/>
      <c r="P183" s="231">
        <f>O183*H183</f>
        <v>0</v>
      </c>
      <c r="Q183" s="231">
        <v>0.00046999999999999999</v>
      </c>
      <c r="R183" s="231">
        <f>Q183*H183</f>
        <v>0.0098700000000000003</v>
      </c>
      <c r="S183" s="231">
        <v>0</v>
      </c>
      <c r="T183" s="232">
        <f>S183*H183</f>
        <v>0</v>
      </c>
      <c r="AR183" s="233" t="s">
        <v>213</v>
      </c>
      <c r="AT183" s="233" t="s">
        <v>137</v>
      </c>
      <c r="AU183" s="233" t="s">
        <v>88</v>
      </c>
      <c r="AY183" s="16" t="s">
        <v>135</v>
      </c>
      <c r="BE183" s="234">
        <f>IF(N183="základní",J183,0)</f>
        <v>0</v>
      </c>
      <c r="BF183" s="234">
        <f>IF(N183="snížená",J183,0)</f>
        <v>0</v>
      </c>
      <c r="BG183" s="234">
        <f>IF(N183="zákl. přenesená",J183,0)</f>
        <v>0</v>
      </c>
      <c r="BH183" s="234">
        <f>IF(N183="sníž. přenesená",J183,0)</f>
        <v>0</v>
      </c>
      <c r="BI183" s="234">
        <f>IF(N183="nulová",J183,0)</f>
        <v>0</v>
      </c>
      <c r="BJ183" s="16" t="s">
        <v>86</v>
      </c>
      <c r="BK183" s="234">
        <f>ROUND(I183*H183,2)</f>
        <v>0</v>
      </c>
      <c r="BL183" s="16" t="s">
        <v>213</v>
      </c>
      <c r="BM183" s="233" t="s">
        <v>691</v>
      </c>
    </row>
    <row r="184" s="1" customFormat="1" ht="24" customHeight="1">
      <c r="B184" s="37"/>
      <c r="C184" s="222" t="s">
        <v>340</v>
      </c>
      <c r="D184" s="222" t="s">
        <v>137</v>
      </c>
      <c r="E184" s="223" t="s">
        <v>692</v>
      </c>
      <c r="F184" s="224" t="s">
        <v>693</v>
      </c>
      <c r="G184" s="225" t="s">
        <v>232</v>
      </c>
      <c r="H184" s="226">
        <v>5</v>
      </c>
      <c r="I184" s="227"/>
      <c r="J184" s="228">
        <f>ROUND(I184*H184,2)</f>
        <v>0</v>
      </c>
      <c r="K184" s="224" t="s">
        <v>141</v>
      </c>
      <c r="L184" s="42"/>
      <c r="M184" s="229" t="s">
        <v>1</v>
      </c>
      <c r="N184" s="230" t="s">
        <v>43</v>
      </c>
      <c r="O184" s="85"/>
      <c r="P184" s="231">
        <f>O184*H184</f>
        <v>0</v>
      </c>
      <c r="Q184" s="231">
        <v>0.00058</v>
      </c>
      <c r="R184" s="231">
        <f>Q184*H184</f>
        <v>0.0028999999999999998</v>
      </c>
      <c r="S184" s="231">
        <v>0</v>
      </c>
      <c r="T184" s="232">
        <f>S184*H184</f>
        <v>0</v>
      </c>
      <c r="AR184" s="233" t="s">
        <v>213</v>
      </c>
      <c r="AT184" s="233" t="s">
        <v>137</v>
      </c>
      <c r="AU184" s="233" t="s">
        <v>88</v>
      </c>
      <c r="AY184" s="16" t="s">
        <v>135</v>
      </c>
      <c r="BE184" s="234">
        <f>IF(N184="základní",J184,0)</f>
        <v>0</v>
      </c>
      <c r="BF184" s="234">
        <f>IF(N184="snížená",J184,0)</f>
        <v>0</v>
      </c>
      <c r="BG184" s="234">
        <f>IF(N184="zákl. přenesená",J184,0)</f>
        <v>0</v>
      </c>
      <c r="BH184" s="234">
        <f>IF(N184="sníž. přenesená",J184,0)</f>
        <v>0</v>
      </c>
      <c r="BI184" s="234">
        <f>IF(N184="nulová",J184,0)</f>
        <v>0</v>
      </c>
      <c r="BJ184" s="16" t="s">
        <v>86</v>
      </c>
      <c r="BK184" s="234">
        <f>ROUND(I184*H184,2)</f>
        <v>0</v>
      </c>
      <c r="BL184" s="16" t="s">
        <v>213</v>
      </c>
      <c r="BM184" s="233" t="s">
        <v>694</v>
      </c>
    </row>
    <row r="185" s="1" customFormat="1" ht="16.5" customHeight="1">
      <c r="B185" s="37"/>
      <c r="C185" s="222" t="s">
        <v>344</v>
      </c>
      <c r="D185" s="222" t="s">
        <v>137</v>
      </c>
      <c r="E185" s="223" t="s">
        <v>695</v>
      </c>
      <c r="F185" s="224" t="s">
        <v>696</v>
      </c>
      <c r="G185" s="225" t="s">
        <v>232</v>
      </c>
      <c r="H185" s="226">
        <v>26</v>
      </c>
      <c r="I185" s="227"/>
      <c r="J185" s="228">
        <f>ROUND(I185*H185,2)</f>
        <v>0</v>
      </c>
      <c r="K185" s="224" t="s">
        <v>141</v>
      </c>
      <c r="L185" s="42"/>
      <c r="M185" s="229" t="s">
        <v>1</v>
      </c>
      <c r="N185" s="230" t="s">
        <v>43</v>
      </c>
      <c r="O185" s="85"/>
      <c r="P185" s="231">
        <f>O185*H185</f>
        <v>0</v>
      </c>
      <c r="Q185" s="231">
        <v>0</v>
      </c>
      <c r="R185" s="231">
        <f>Q185*H185</f>
        <v>0</v>
      </c>
      <c r="S185" s="231">
        <v>0</v>
      </c>
      <c r="T185" s="232">
        <f>S185*H185</f>
        <v>0</v>
      </c>
      <c r="AR185" s="233" t="s">
        <v>213</v>
      </c>
      <c r="AT185" s="233" t="s">
        <v>137</v>
      </c>
      <c r="AU185" s="233" t="s">
        <v>88</v>
      </c>
      <c r="AY185" s="16" t="s">
        <v>135</v>
      </c>
      <c r="BE185" s="234">
        <f>IF(N185="základní",J185,0)</f>
        <v>0</v>
      </c>
      <c r="BF185" s="234">
        <f>IF(N185="snížená",J185,0)</f>
        <v>0</v>
      </c>
      <c r="BG185" s="234">
        <f>IF(N185="zákl. přenesená",J185,0)</f>
        <v>0</v>
      </c>
      <c r="BH185" s="234">
        <f>IF(N185="sníž. přenesená",J185,0)</f>
        <v>0</v>
      </c>
      <c r="BI185" s="234">
        <f>IF(N185="nulová",J185,0)</f>
        <v>0</v>
      </c>
      <c r="BJ185" s="16" t="s">
        <v>86</v>
      </c>
      <c r="BK185" s="234">
        <f>ROUND(I185*H185,2)</f>
        <v>0</v>
      </c>
      <c r="BL185" s="16" t="s">
        <v>213</v>
      </c>
      <c r="BM185" s="233" t="s">
        <v>697</v>
      </c>
    </row>
    <row r="186" s="1" customFormat="1" ht="24" customHeight="1">
      <c r="B186" s="37"/>
      <c r="C186" s="222" t="s">
        <v>349</v>
      </c>
      <c r="D186" s="222" t="s">
        <v>137</v>
      </c>
      <c r="E186" s="223" t="s">
        <v>698</v>
      </c>
      <c r="F186" s="224" t="s">
        <v>699</v>
      </c>
      <c r="G186" s="225" t="s">
        <v>232</v>
      </c>
      <c r="H186" s="226">
        <v>26</v>
      </c>
      <c r="I186" s="227"/>
      <c r="J186" s="228">
        <f>ROUND(I186*H186,2)</f>
        <v>0</v>
      </c>
      <c r="K186" s="224" t="s">
        <v>141</v>
      </c>
      <c r="L186" s="42"/>
      <c r="M186" s="229" t="s">
        <v>1</v>
      </c>
      <c r="N186" s="230" t="s">
        <v>43</v>
      </c>
      <c r="O186" s="85"/>
      <c r="P186" s="231">
        <f>O186*H186</f>
        <v>0</v>
      </c>
      <c r="Q186" s="231">
        <v>6.9999999999999994E-05</v>
      </c>
      <c r="R186" s="231">
        <f>Q186*H186</f>
        <v>0.0018199999999999998</v>
      </c>
      <c r="S186" s="231">
        <v>0</v>
      </c>
      <c r="T186" s="232">
        <f>S186*H186</f>
        <v>0</v>
      </c>
      <c r="AR186" s="233" t="s">
        <v>213</v>
      </c>
      <c r="AT186" s="233" t="s">
        <v>137</v>
      </c>
      <c r="AU186" s="233" t="s">
        <v>88</v>
      </c>
      <c r="AY186" s="16" t="s">
        <v>135</v>
      </c>
      <c r="BE186" s="234">
        <f>IF(N186="základní",J186,0)</f>
        <v>0</v>
      </c>
      <c r="BF186" s="234">
        <f>IF(N186="snížená",J186,0)</f>
        <v>0</v>
      </c>
      <c r="BG186" s="234">
        <f>IF(N186="zákl. přenesená",J186,0)</f>
        <v>0</v>
      </c>
      <c r="BH186" s="234">
        <f>IF(N186="sníž. přenesená",J186,0)</f>
        <v>0</v>
      </c>
      <c r="BI186" s="234">
        <f>IF(N186="nulová",J186,0)</f>
        <v>0</v>
      </c>
      <c r="BJ186" s="16" t="s">
        <v>86</v>
      </c>
      <c r="BK186" s="234">
        <f>ROUND(I186*H186,2)</f>
        <v>0</v>
      </c>
      <c r="BL186" s="16" t="s">
        <v>213</v>
      </c>
      <c r="BM186" s="233" t="s">
        <v>700</v>
      </c>
    </row>
    <row r="187" s="1" customFormat="1" ht="24" customHeight="1">
      <c r="B187" s="37"/>
      <c r="C187" s="222" t="s">
        <v>353</v>
      </c>
      <c r="D187" s="222" t="s">
        <v>137</v>
      </c>
      <c r="E187" s="223" t="s">
        <v>701</v>
      </c>
      <c r="F187" s="224" t="s">
        <v>702</v>
      </c>
      <c r="G187" s="225" t="s">
        <v>175</v>
      </c>
      <c r="H187" s="226">
        <v>0.014999999999999999</v>
      </c>
      <c r="I187" s="227"/>
      <c r="J187" s="228">
        <f>ROUND(I187*H187,2)</f>
        <v>0</v>
      </c>
      <c r="K187" s="224" t="s">
        <v>141</v>
      </c>
      <c r="L187" s="42"/>
      <c r="M187" s="229" t="s">
        <v>1</v>
      </c>
      <c r="N187" s="230" t="s">
        <v>43</v>
      </c>
      <c r="O187" s="85"/>
      <c r="P187" s="231">
        <f>O187*H187</f>
        <v>0</v>
      </c>
      <c r="Q187" s="231">
        <v>0</v>
      </c>
      <c r="R187" s="231">
        <f>Q187*H187</f>
        <v>0</v>
      </c>
      <c r="S187" s="231">
        <v>0</v>
      </c>
      <c r="T187" s="232">
        <f>S187*H187</f>
        <v>0</v>
      </c>
      <c r="AR187" s="233" t="s">
        <v>213</v>
      </c>
      <c r="AT187" s="233" t="s">
        <v>137</v>
      </c>
      <c r="AU187" s="233" t="s">
        <v>88</v>
      </c>
      <c r="AY187" s="16" t="s">
        <v>135</v>
      </c>
      <c r="BE187" s="234">
        <f>IF(N187="základní",J187,0)</f>
        <v>0</v>
      </c>
      <c r="BF187" s="234">
        <f>IF(N187="snížená",J187,0)</f>
        <v>0</v>
      </c>
      <c r="BG187" s="234">
        <f>IF(N187="zákl. přenesená",J187,0)</f>
        <v>0</v>
      </c>
      <c r="BH187" s="234">
        <f>IF(N187="sníž. přenesená",J187,0)</f>
        <v>0</v>
      </c>
      <c r="BI187" s="234">
        <f>IF(N187="nulová",J187,0)</f>
        <v>0</v>
      </c>
      <c r="BJ187" s="16" t="s">
        <v>86</v>
      </c>
      <c r="BK187" s="234">
        <f>ROUND(I187*H187,2)</f>
        <v>0</v>
      </c>
      <c r="BL187" s="16" t="s">
        <v>213</v>
      </c>
      <c r="BM187" s="233" t="s">
        <v>703</v>
      </c>
    </row>
    <row r="188" s="11" customFormat="1" ht="22.8" customHeight="1">
      <c r="B188" s="206"/>
      <c r="C188" s="207"/>
      <c r="D188" s="208" t="s">
        <v>77</v>
      </c>
      <c r="E188" s="220" t="s">
        <v>704</v>
      </c>
      <c r="F188" s="220" t="s">
        <v>705</v>
      </c>
      <c r="G188" s="207"/>
      <c r="H188" s="207"/>
      <c r="I188" s="210"/>
      <c r="J188" s="221">
        <f>BK188</f>
        <v>0</v>
      </c>
      <c r="K188" s="207"/>
      <c r="L188" s="212"/>
      <c r="M188" s="213"/>
      <c r="N188" s="214"/>
      <c r="O188" s="214"/>
      <c r="P188" s="215">
        <f>SUM(P189:P193)</f>
        <v>0</v>
      </c>
      <c r="Q188" s="214"/>
      <c r="R188" s="215">
        <f>SUM(R189:R193)</f>
        <v>0.0025399999999999997</v>
      </c>
      <c r="S188" s="214"/>
      <c r="T188" s="216">
        <f>SUM(T189:T193)</f>
        <v>0</v>
      </c>
      <c r="AR188" s="217" t="s">
        <v>88</v>
      </c>
      <c r="AT188" s="218" t="s">
        <v>77</v>
      </c>
      <c r="AU188" s="218" t="s">
        <v>86</v>
      </c>
      <c r="AY188" s="217" t="s">
        <v>135</v>
      </c>
      <c r="BK188" s="219">
        <f>SUM(BK189:BK193)</f>
        <v>0</v>
      </c>
    </row>
    <row r="189" s="1" customFormat="1" ht="24" customHeight="1">
      <c r="B189" s="37"/>
      <c r="C189" s="222" t="s">
        <v>358</v>
      </c>
      <c r="D189" s="222" t="s">
        <v>137</v>
      </c>
      <c r="E189" s="223" t="s">
        <v>706</v>
      </c>
      <c r="F189" s="224" t="s">
        <v>707</v>
      </c>
      <c r="G189" s="225" t="s">
        <v>201</v>
      </c>
      <c r="H189" s="226">
        <v>2</v>
      </c>
      <c r="I189" s="227"/>
      <c r="J189" s="228">
        <f>ROUND(I189*H189,2)</f>
        <v>0</v>
      </c>
      <c r="K189" s="224" t="s">
        <v>141</v>
      </c>
      <c r="L189" s="42"/>
      <c r="M189" s="229" t="s">
        <v>1</v>
      </c>
      <c r="N189" s="230" t="s">
        <v>43</v>
      </c>
      <c r="O189" s="85"/>
      <c r="P189" s="231">
        <f>O189*H189</f>
        <v>0</v>
      </c>
      <c r="Q189" s="231">
        <v>0.00012</v>
      </c>
      <c r="R189" s="231">
        <f>Q189*H189</f>
        <v>0.00024000000000000001</v>
      </c>
      <c r="S189" s="231">
        <v>0</v>
      </c>
      <c r="T189" s="232">
        <f>S189*H189</f>
        <v>0</v>
      </c>
      <c r="AR189" s="233" t="s">
        <v>213</v>
      </c>
      <c r="AT189" s="233" t="s">
        <v>137</v>
      </c>
      <c r="AU189" s="233" t="s">
        <v>88</v>
      </c>
      <c r="AY189" s="16" t="s">
        <v>135</v>
      </c>
      <c r="BE189" s="234">
        <f>IF(N189="základní",J189,0)</f>
        <v>0</v>
      </c>
      <c r="BF189" s="234">
        <f>IF(N189="snížená",J189,0)</f>
        <v>0</v>
      </c>
      <c r="BG189" s="234">
        <f>IF(N189="zákl. přenesená",J189,0)</f>
        <v>0</v>
      </c>
      <c r="BH189" s="234">
        <f>IF(N189="sníž. přenesená",J189,0)</f>
        <v>0</v>
      </c>
      <c r="BI189" s="234">
        <f>IF(N189="nulová",J189,0)</f>
        <v>0</v>
      </c>
      <c r="BJ189" s="16" t="s">
        <v>86</v>
      </c>
      <c r="BK189" s="234">
        <f>ROUND(I189*H189,2)</f>
        <v>0</v>
      </c>
      <c r="BL189" s="16" t="s">
        <v>213</v>
      </c>
      <c r="BM189" s="233" t="s">
        <v>708</v>
      </c>
    </row>
    <row r="190" s="1" customFormat="1" ht="24" customHeight="1">
      <c r="B190" s="37"/>
      <c r="C190" s="222" t="s">
        <v>364</v>
      </c>
      <c r="D190" s="222" t="s">
        <v>137</v>
      </c>
      <c r="E190" s="223" t="s">
        <v>709</v>
      </c>
      <c r="F190" s="224" t="s">
        <v>710</v>
      </c>
      <c r="G190" s="225" t="s">
        <v>201</v>
      </c>
      <c r="H190" s="226">
        <v>2</v>
      </c>
      <c r="I190" s="227"/>
      <c r="J190" s="228">
        <f>ROUND(I190*H190,2)</f>
        <v>0</v>
      </c>
      <c r="K190" s="224" t="s">
        <v>141</v>
      </c>
      <c r="L190" s="42"/>
      <c r="M190" s="229" t="s">
        <v>1</v>
      </c>
      <c r="N190" s="230" t="s">
        <v>43</v>
      </c>
      <c r="O190" s="85"/>
      <c r="P190" s="231">
        <f>O190*H190</f>
        <v>0</v>
      </c>
      <c r="Q190" s="231">
        <v>0.00069999999999999999</v>
      </c>
      <c r="R190" s="231">
        <f>Q190*H190</f>
        <v>0.0014</v>
      </c>
      <c r="S190" s="231">
        <v>0</v>
      </c>
      <c r="T190" s="232">
        <f>S190*H190</f>
        <v>0</v>
      </c>
      <c r="AR190" s="233" t="s">
        <v>213</v>
      </c>
      <c r="AT190" s="233" t="s">
        <v>137</v>
      </c>
      <c r="AU190" s="233" t="s">
        <v>88</v>
      </c>
      <c r="AY190" s="16" t="s">
        <v>135</v>
      </c>
      <c r="BE190" s="234">
        <f>IF(N190="základní",J190,0)</f>
        <v>0</v>
      </c>
      <c r="BF190" s="234">
        <f>IF(N190="snížená",J190,0)</f>
        <v>0</v>
      </c>
      <c r="BG190" s="234">
        <f>IF(N190="zákl. přenesená",J190,0)</f>
        <v>0</v>
      </c>
      <c r="BH190" s="234">
        <f>IF(N190="sníž. přenesená",J190,0)</f>
        <v>0</v>
      </c>
      <c r="BI190" s="234">
        <f>IF(N190="nulová",J190,0)</f>
        <v>0</v>
      </c>
      <c r="BJ190" s="16" t="s">
        <v>86</v>
      </c>
      <c r="BK190" s="234">
        <f>ROUND(I190*H190,2)</f>
        <v>0</v>
      </c>
      <c r="BL190" s="16" t="s">
        <v>213</v>
      </c>
      <c r="BM190" s="233" t="s">
        <v>711</v>
      </c>
    </row>
    <row r="191" s="1" customFormat="1" ht="24" customHeight="1">
      <c r="B191" s="37"/>
      <c r="C191" s="222" t="s">
        <v>368</v>
      </c>
      <c r="D191" s="222" t="s">
        <v>137</v>
      </c>
      <c r="E191" s="223" t="s">
        <v>712</v>
      </c>
      <c r="F191" s="224" t="s">
        <v>713</v>
      </c>
      <c r="G191" s="225" t="s">
        <v>201</v>
      </c>
      <c r="H191" s="226">
        <v>2</v>
      </c>
      <c r="I191" s="227"/>
      <c r="J191" s="228">
        <f>ROUND(I191*H191,2)</f>
        <v>0</v>
      </c>
      <c r="K191" s="224" t="s">
        <v>141</v>
      </c>
      <c r="L191" s="42"/>
      <c r="M191" s="229" t="s">
        <v>1</v>
      </c>
      <c r="N191" s="230" t="s">
        <v>43</v>
      </c>
      <c r="O191" s="85"/>
      <c r="P191" s="231">
        <f>O191*H191</f>
        <v>0</v>
      </c>
      <c r="Q191" s="231">
        <v>0.00024000000000000001</v>
      </c>
      <c r="R191" s="231">
        <f>Q191*H191</f>
        <v>0.00048000000000000001</v>
      </c>
      <c r="S191" s="231">
        <v>0</v>
      </c>
      <c r="T191" s="232">
        <f>S191*H191</f>
        <v>0</v>
      </c>
      <c r="AR191" s="233" t="s">
        <v>213</v>
      </c>
      <c r="AT191" s="233" t="s">
        <v>137</v>
      </c>
      <c r="AU191" s="233" t="s">
        <v>88</v>
      </c>
      <c r="AY191" s="16" t="s">
        <v>135</v>
      </c>
      <c r="BE191" s="234">
        <f>IF(N191="základní",J191,0)</f>
        <v>0</v>
      </c>
      <c r="BF191" s="234">
        <f>IF(N191="snížená",J191,0)</f>
        <v>0</v>
      </c>
      <c r="BG191" s="234">
        <f>IF(N191="zákl. přenesená",J191,0)</f>
        <v>0</v>
      </c>
      <c r="BH191" s="234">
        <f>IF(N191="sníž. přenesená",J191,0)</f>
        <v>0</v>
      </c>
      <c r="BI191" s="234">
        <f>IF(N191="nulová",J191,0)</f>
        <v>0</v>
      </c>
      <c r="BJ191" s="16" t="s">
        <v>86</v>
      </c>
      <c r="BK191" s="234">
        <f>ROUND(I191*H191,2)</f>
        <v>0</v>
      </c>
      <c r="BL191" s="16" t="s">
        <v>213</v>
      </c>
      <c r="BM191" s="233" t="s">
        <v>714</v>
      </c>
    </row>
    <row r="192" s="1" customFormat="1" ht="16.5" customHeight="1">
      <c r="B192" s="37"/>
      <c r="C192" s="222" t="s">
        <v>372</v>
      </c>
      <c r="D192" s="222" t="s">
        <v>137</v>
      </c>
      <c r="E192" s="223" t="s">
        <v>715</v>
      </c>
      <c r="F192" s="224" t="s">
        <v>716</v>
      </c>
      <c r="G192" s="225" t="s">
        <v>201</v>
      </c>
      <c r="H192" s="226">
        <v>2</v>
      </c>
      <c r="I192" s="227"/>
      <c r="J192" s="228">
        <f>ROUND(I192*H192,2)</f>
        <v>0</v>
      </c>
      <c r="K192" s="224" t="s">
        <v>141</v>
      </c>
      <c r="L192" s="42"/>
      <c r="M192" s="229" t="s">
        <v>1</v>
      </c>
      <c r="N192" s="230" t="s">
        <v>43</v>
      </c>
      <c r="O192" s="85"/>
      <c r="P192" s="231">
        <f>O192*H192</f>
        <v>0</v>
      </c>
      <c r="Q192" s="231">
        <v>0.00021000000000000001</v>
      </c>
      <c r="R192" s="231">
        <f>Q192*H192</f>
        <v>0.00042000000000000002</v>
      </c>
      <c r="S192" s="231">
        <v>0</v>
      </c>
      <c r="T192" s="232">
        <f>S192*H192</f>
        <v>0</v>
      </c>
      <c r="AR192" s="233" t="s">
        <v>213</v>
      </c>
      <c r="AT192" s="233" t="s">
        <v>137</v>
      </c>
      <c r="AU192" s="233" t="s">
        <v>88</v>
      </c>
      <c r="AY192" s="16" t="s">
        <v>135</v>
      </c>
      <c r="BE192" s="234">
        <f>IF(N192="základní",J192,0)</f>
        <v>0</v>
      </c>
      <c r="BF192" s="234">
        <f>IF(N192="snížená",J192,0)</f>
        <v>0</v>
      </c>
      <c r="BG192" s="234">
        <f>IF(N192="zákl. přenesená",J192,0)</f>
        <v>0</v>
      </c>
      <c r="BH192" s="234">
        <f>IF(N192="sníž. přenesená",J192,0)</f>
        <v>0</v>
      </c>
      <c r="BI192" s="234">
        <f>IF(N192="nulová",J192,0)</f>
        <v>0</v>
      </c>
      <c r="BJ192" s="16" t="s">
        <v>86</v>
      </c>
      <c r="BK192" s="234">
        <f>ROUND(I192*H192,2)</f>
        <v>0</v>
      </c>
      <c r="BL192" s="16" t="s">
        <v>213</v>
      </c>
      <c r="BM192" s="233" t="s">
        <v>717</v>
      </c>
    </row>
    <row r="193" s="1" customFormat="1" ht="24" customHeight="1">
      <c r="B193" s="37"/>
      <c r="C193" s="222" t="s">
        <v>378</v>
      </c>
      <c r="D193" s="222" t="s">
        <v>137</v>
      </c>
      <c r="E193" s="223" t="s">
        <v>718</v>
      </c>
      <c r="F193" s="224" t="s">
        <v>719</v>
      </c>
      <c r="G193" s="225" t="s">
        <v>175</v>
      </c>
      <c r="H193" s="226">
        <v>0.0030000000000000001</v>
      </c>
      <c r="I193" s="227"/>
      <c r="J193" s="228">
        <f>ROUND(I193*H193,2)</f>
        <v>0</v>
      </c>
      <c r="K193" s="224" t="s">
        <v>141</v>
      </c>
      <c r="L193" s="42"/>
      <c r="M193" s="229" t="s">
        <v>1</v>
      </c>
      <c r="N193" s="230" t="s">
        <v>43</v>
      </c>
      <c r="O193" s="85"/>
      <c r="P193" s="231">
        <f>O193*H193</f>
        <v>0</v>
      </c>
      <c r="Q193" s="231">
        <v>0</v>
      </c>
      <c r="R193" s="231">
        <f>Q193*H193</f>
        <v>0</v>
      </c>
      <c r="S193" s="231">
        <v>0</v>
      </c>
      <c r="T193" s="232">
        <f>S193*H193</f>
        <v>0</v>
      </c>
      <c r="AR193" s="233" t="s">
        <v>213</v>
      </c>
      <c r="AT193" s="233" t="s">
        <v>137</v>
      </c>
      <c r="AU193" s="233" t="s">
        <v>88</v>
      </c>
      <c r="AY193" s="16" t="s">
        <v>135</v>
      </c>
      <c r="BE193" s="234">
        <f>IF(N193="základní",J193,0)</f>
        <v>0</v>
      </c>
      <c r="BF193" s="234">
        <f>IF(N193="snížená",J193,0)</f>
        <v>0</v>
      </c>
      <c r="BG193" s="234">
        <f>IF(N193="zákl. přenesená",J193,0)</f>
        <v>0</v>
      </c>
      <c r="BH193" s="234">
        <f>IF(N193="sníž. přenesená",J193,0)</f>
        <v>0</v>
      </c>
      <c r="BI193" s="234">
        <f>IF(N193="nulová",J193,0)</f>
        <v>0</v>
      </c>
      <c r="BJ193" s="16" t="s">
        <v>86</v>
      </c>
      <c r="BK193" s="234">
        <f>ROUND(I193*H193,2)</f>
        <v>0</v>
      </c>
      <c r="BL193" s="16" t="s">
        <v>213</v>
      </c>
      <c r="BM193" s="233" t="s">
        <v>720</v>
      </c>
    </row>
    <row r="194" s="11" customFormat="1" ht="22.8" customHeight="1">
      <c r="B194" s="206"/>
      <c r="C194" s="207"/>
      <c r="D194" s="208" t="s">
        <v>77</v>
      </c>
      <c r="E194" s="220" t="s">
        <v>721</v>
      </c>
      <c r="F194" s="220" t="s">
        <v>722</v>
      </c>
      <c r="G194" s="207"/>
      <c r="H194" s="207"/>
      <c r="I194" s="210"/>
      <c r="J194" s="221">
        <f>BK194</f>
        <v>0</v>
      </c>
      <c r="K194" s="207"/>
      <c r="L194" s="212"/>
      <c r="M194" s="213"/>
      <c r="N194" s="214"/>
      <c r="O194" s="214"/>
      <c r="P194" s="215">
        <f>SUM(P195:P198)</f>
        <v>0</v>
      </c>
      <c r="Q194" s="214"/>
      <c r="R194" s="215">
        <f>SUM(R195:R198)</f>
        <v>0.029899999999999999</v>
      </c>
      <c r="S194" s="214"/>
      <c r="T194" s="216">
        <f>SUM(T195:T198)</f>
        <v>0</v>
      </c>
      <c r="AR194" s="217" t="s">
        <v>88</v>
      </c>
      <c r="AT194" s="218" t="s">
        <v>77</v>
      </c>
      <c r="AU194" s="218" t="s">
        <v>86</v>
      </c>
      <c r="AY194" s="217" t="s">
        <v>135</v>
      </c>
      <c r="BK194" s="219">
        <f>SUM(BK195:BK198)</f>
        <v>0</v>
      </c>
    </row>
    <row r="195" s="1" customFormat="1" ht="24" customHeight="1">
      <c r="B195" s="37"/>
      <c r="C195" s="222" t="s">
        <v>382</v>
      </c>
      <c r="D195" s="222" t="s">
        <v>137</v>
      </c>
      <c r="E195" s="223" t="s">
        <v>723</v>
      </c>
      <c r="F195" s="224" t="s">
        <v>724</v>
      </c>
      <c r="G195" s="225" t="s">
        <v>201</v>
      </c>
      <c r="H195" s="226">
        <v>1</v>
      </c>
      <c r="I195" s="227"/>
      <c r="J195" s="228">
        <f>ROUND(I195*H195,2)</f>
        <v>0</v>
      </c>
      <c r="K195" s="224" t="s">
        <v>141</v>
      </c>
      <c r="L195" s="42"/>
      <c r="M195" s="229" t="s">
        <v>1</v>
      </c>
      <c r="N195" s="230" t="s">
        <v>43</v>
      </c>
      <c r="O195" s="85"/>
      <c r="P195" s="231">
        <f>O195*H195</f>
        <v>0</v>
      </c>
      <c r="Q195" s="231">
        <v>0.01048</v>
      </c>
      <c r="R195" s="231">
        <f>Q195*H195</f>
        <v>0.01048</v>
      </c>
      <c r="S195" s="231">
        <v>0</v>
      </c>
      <c r="T195" s="232">
        <f>S195*H195</f>
        <v>0</v>
      </c>
      <c r="AR195" s="233" t="s">
        <v>213</v>
      </c>
      <c r="AT195" s="233" t="s">
        <v>137</v>
      </c>
      <c r="AU195" s="233" t="s">
        <v>88</v>
      </c>
      <c r="AY195" s="16" t="s">
        <v>135</v>
      </c>
      <c r="BE195" s="234">
        <f>IF(N195="základní",J195,0)</f>
        <v>0</v>
      </c>
      <c r="BF195" s="234">
        <f>IF(N195="snížená",J195,0)</f>
        <v>0</v>
      </c>
      <c r="BG195" s="234">
        <f>IF(N195="zákl. přenesená",J195,0)</f>
        <v>0</v>
      </c>
      <c r="BH195" s="234">
        <f>IF(N195="sníž. přenesená",J195,0)</f>
        <v>0</v>
      </c>
      <c r="BI195" s="234">
        <f>IF(N195="nulová",J195,0)</f>
        <v>0</v>
      </c>
      <c r="BJ195" s="16" t="s">
        <v>86</v>
      </c>
      <c r="BK195" s="234">
        <f>ROUND(I195*H195,2)</f>
        <v>0</v>
      </c>
      <c r="BL195" s="16" t="s">
        <v>213</v>
      </c>
      <c r="BM195" s="233" t="s">
        <v>725</v>
      </c>
    </row>
    <row r="196" s="1" customFormat="1" ht="36" customHeight="1">
      <c r="B196" s="37"/>
      <c r="C196" s="222" t="s">
        <v>386</v>
      </c>
      <c r="D196" s="222" t="s">
        <v>137</v>
      </c>
      <c r="E196" s="223" t="s">
        <v>726</v>
      </c>
      <c r="F196" s="224" t="s">
        <v>727</v>
      </c>
      <c r="G196" s="225" t="s">
        <v>201</v>
      </c>
      <c r="H196" s="226">
        <v>1</v>
      </c>
      <c r="I196" s="227"/>
      <c r="J196" s="228">
        <f>ROUND(I196*H196,2)</f>
        <v>0</v>
      </c>
      <c r="K196" s="224" t="s">
        <v>141</v>
      </c>
      <c r="L196" s="42"/>
      <c r="M196" s="229" t="s">
        <v>1</v>
      </c>
      <c r="N196" s="230" t="s">
        <v>43</v>
      </c>
      <c r="O196" s="85"/>
      <c r="P196" s="231">
        <f>O196*H196</f>
        <v>0</v>
      </c>
      <c r="Q196" s="231">
        <v>0.01942</v>
      </c>
      <c r="R196" s="231">
        <f>Q196*H196</f>
        <v>0.01942</v>
      </c>
      <c r="S196" s="231">
        <v>0</v>
      </c>
      <c r="T196" s="232">
        <f>S196*H196</f>
        <v>0</v>
      </c>
      <c r="AR196" s="233" t="s">
        <v>213</v>
      </c>
      <c r="AT196" s="233" t="s">
        <v>137</v>
      </c>
      <c r="AU196" s="233" t="s">
        <v>88</v>
      </c>
      <c r="AY196" s="16" t="s">
        <v>135</v>
      </c>
      <c r="BE196" s="234">
        <f>IF(N196="základní",J196,0)</f>
        <v>0</v>
      </c>
      <c r="BF196" s="234">
        <f>IF(N196="snížená",J196,0)</f>
        <v>0</v>
      </c>
      <c r="BG196" s="234">
        <f>IF(N196="zákl. přenesená",J196,0)</f>
        <v>0</v>
      </c>
      <c r="BH196" s="234">
        <f>IF(N196="sníž. přenesená",J196,0)</f>
        <v>0</v>
      </c>
      <c r="BI196" s="234">
        <f>IF(N196="nulová",J196,0)</f>
        <v>0</v>
      </c>
      <c r="BJ196" s="16" t="s">
        <v>86</v>
      </c>
      <c r="BK196" s="234">
        <f>ROUND(I196*H196,2)</f>
        <v>0</v>
      </c>
      <c r="BL196" s="16" t="s">
        <v>213</v>
      </c>
      <c r="BM196" s="233" t="s">
        <v>728</v>
      </c>
    </row>
    <row r="197" s="1" customFormat="1" ht="16.5" customHeight="1">
      <c r="B197" s="37"/>
      <c r="C197" s="222" t="s">
        <v>390</v>
      </c>
      <c r="D197" s="222" t="s">
        <v>137</v>
      </c>
      <c r="E197" s="223" t="s">
        <v>729</v>
      </c>
      <c r="F197" s="224" t="s">
        <v>730</v>
      </c>
      <c r="G197" s="225" t="s">
        <v>185</v>
      </c>
      <c r="H197" s="226">
        <v>27</v>
      </c>
      <c r="I197" s="227"/>
      <c r="J197" s="228">
        <f>ROUND(I197*H197,2)</f>
        <v>0</v>
      </c>
      <c r="K197" s="224" t="s">
        <v>141</v>
      </c>
      <c r="L197" s="42"/>
      <c r="M197" s="229" t="s">
        <v>1</v>
      </c>
      <c r="N197" s="230" t="s">
        <v>43</v>
      </c>
      <c r="O197" s="85"/>
      <c r="P197" s="231">
        <f>O197*H197</f>
        <v>0</v>
      </c>
      <c r="Q197" s="231">
        <v>0</v>
      </c>
      <c r="R197" s="231">
        <f>Q197*H197</f>
        <v>0</v>
      </c>
      <c r="S197" s="231">
        <v>0</v>
      </c>
      <c r="T197" s="232">
        <f>S197*H197</f>
        <v>0</v>
      </c>
      <c r="AR197" s="233" t="s">
        <v>213</v>
      </c>
      <c r="AT197" s="233" t="s">
        <v>137</v>
      </c>
      <c r="AU197" s="233" t="s">
        <v>88</v>
      </c>
      <c r="AY197" s="16" t="s">
        <v>135</v>
      </c>
      <c r="BE197" s="234">
        <f>IF(N197="základní",J197,0)</f>
        <v>0</v>
      </c>
      <c r="BF197" s="234">
        <f>IF(N197="snížená",J197,0)</f>
        <v>0</v>
      </c>
      <c r="BG197" s="234">
        <f>IF(N197="zákl. přenesená",J197,0)</f>
        <v>0</v>
      </c>
      <c r="BH197" s="234">
        <f>IF(N197="sníž. přenesená",J197,0)</f>
        <v>0</v>
      </c>
      <c r="BI197" s="234">
        <f>IF(N197="nulová",J197,0)</f>
        <v>0</v>
      </c>
      <c r="BJ197" s="16" t="s">
        <v>86</v>
      </c>
      <c r="BK197" s="234">
        <f>ROUND(I197*H197,2)</f>
        <v>0</v>
      </c>
      <c r="BL197" s="16" t="s">
        <v>213</v>
      </c>
      <c r="BM197" s="233" t="s">
        <v>731</v>
      </c>
    </row>
    <row r="198" s="1" customFormat="1" ht="24" customHeight="1">
      <c r="B198" s="37"/>
      <c r="C198" s="222" t="s">
        <v>394</v>
      </c>
      <c r="D198" s="222" t="s">
        <v>137</v>
      </c>
      <c r="E198" s="223" t="s">
        <v>732</v>
      </c>
      <c r="F198" s="224" t="s">
        <v>733</v>
      </c>
      <c r="G198" s="225" t="s">
        <v>175</v>
      </c>
      <c r="H198" s="226">
        <v>0.029999999999999999</v>
      </c>
      <c r="I198" s="227"/>
      <c r="J198" s="228">
        <f>ROUND(I198*H198,2)</f>
        <v>0</v>
      </c>
      <c r="K198" s="224" t="s">
        <v>141</v>
      </c>
      <c r="L198" s="42"/>
      <c r="M198" s="229" t="s">
        <v>1</v>
      </c>
      <c r="N198" s="230" t="s">
        <v>43</v>
      </c>
      <c r="O198" s="85"/>
      <c r="P198" s="231">
        <f>O198*H198</f>
        <v>0</v>
      </c>
      <c r="Q198" s="231">
        <v>0</v>
      </c>
      <c r="R198" s="231">
        <f>Q198*H198</f>
        <v>0</v>
      </c>
      <c r="S198" s="231">
        <v>0</v>
      </c>
      <c r="T198" s="232">
        <f>S198*H198</f>
        <v>0</v>
      </c>
      <c r="AR198" s="233" t="s">
        <v>213</v>
      </c>
      <c r="AT198" s="233" t="s">
        <v>137</v>
      </c>
      <c r="AU198" s="233" t="s">
        <v>88</v>
      </c>
      <c r="AY198" s="16" t="s">
        <v>135</v>
      </c>
      <c r="BE198" s="234">
        <f>IF(N198="základní",J198,0)</f>
        <v>0</v>
      </c>
      <c r="BF198" s="234">
        <f>IF(N198="snížená",J198,0)</f>
        <v>0</v>
      </c>
      <c r="BG198" s="234">
        <f>IF(N198="zákl. přenesená",J198,0)</f>
        <v>0</v>
      </c>
      <c r="BH198" s="234">
        <f>IF(N198="sníž. přenesená",J198,0)</f>
        <v>0</v>
      </c>
      <c r="BI198" s="234">
        <f>IF(N198="nulová",J198,0)</f>
        <v>0</v>
      </c>
      <c r="BJ198" s="16" t="s">
        <v>86</v>
      </c>
      <c r="BK198" s="234">
        <f>ROUND(I198*H198,2)</f>
        <v>0</v>
      </c>
      <c r="BL198" s="16" t="s">
        <v>213</v>
      </c>
      <c r="BM198" s="233" t="s">
        <v>734</v>
      </c>
    </row>
    <row r="199" s="11" customFormat="1" ht="25.92" customHeight="1">
      <c r="B199" s="206"/>
      <c r="C199" s="207"/>
      <c r="D199" s="208" t="s">
        <v>77</v>
      </c>
      <c r="E199" s="209" t="s">
        <v>735</v>
      </c>
      <c r="F199" s="209" t="s">
        <v>736</v>
      </c>
      <c r="G199" s="207"/>
      <c r="H199" s="207"/>
      <c r="I199" s="210"/>
      <c r="J199" s="211">
        <f>BK199</f>
        <v>0</v>
      </c>
      <c r="K199" s="207"/>
      <c r="L199" s="212"/>
      <c r="M199" s="213"/>
      <c r="N199" s="214"/>
      <c r="O199" s="214"/>
      <c r="P199" s="215">
        <f>SUM(P200:P207)</f>
        <v>0</v>
      </c>
      <c r="Q199" s="214"/>
      <c r="R199" s="215">
        <f>SUM(R200:R207)</f>
        <v>0</v>
      </c>
      <c r="S199" s="214"/>
      <c r="T199" s="216">
        <f>SUM(T200:T207)</f>
        <v>0</v>
      </c>
      <c r="AR199" s="217" t="s">
        <v>142</v>
      </c>
      <c r="AT199" s="218" t="s">
        <v>77</v>
      </c>
      <c r="AU199" s="218" t="s">
        <v>78</v>
      </c>
      <c r="AY199" s="217" t="s">
        <v>135</v>
      </c>
      <c r="BK199" s="219">
        <f>SUM(BK200:BK207)</f>
        <v>0</v>
      </c>
    </row>
    <row r="200" s="1" customFormat="1" ht="16.5" customHeight="1">
      <c r="B200" s="37"/>
      <c r="C200" s="222" t="s">
        <v>398</v>
      </c>
      <c r="D200" s="222" t="s">
        <v>137</v>
      </c>
      <c r="E200" s="223" t="s">
        <v>737</v>
      </c>
      <c r="F200" s="224" t="s">
        <v>738</v>
      </c>
      <c r="G200" s="225" t="s">
        <v>739</v>
      </c>
      <c r="H200" s="226">
        <v>7</v>
      </c>
      <c r="I200" s="227"/>
      <c r="J200" s="228">
        <f>ROUND(I200*H200,2)</f>
        <v>0</v>
      </c>
      <c r="K200" s="224" t="s">
        <v>141</v>
      </c>
      <c r="L200" s="42"/>
      <c r="M200" s="229" t="s">
        <v>1</v>
      </c>
      <c r="N200" s="230" t="s">
        <v>43</v>
      </c>
      <c r="O200" s="85"/>
      <c r="P200" s="231">
        <f>O200*H200</f>
        <v>0</v>
      </c>
      <c r="Q200" s="231">
        <v>0</v>
      </c>
      <c r="R200" s="231">
        <f>Q200*H200</f>
        <v>0</v>
      </c>
      <c r="S200" s="231">
        <v>0</v>
      </c>
      <c r="T200" s="232">
        <f>S200*H200</f>
        <v>0</v>
      </c>
      <c r="AR200" s="233" t="s">
        <v>740</v>
      </c>
      <c r="AT200" s="233" t="s">
        <v>137</v>
      </c>
      <c r="AU200" s="233" t="s">
        <v>86</v>
      </c>
      <c r="AY200" s="16" t="s">
        <v>135</v>
      </c>
      <c r="BE200" s="234">
        <f>IF(N200="základní",J200,0)</f>
        <v>0</v>
      </c>
      <c r="BF200" s="234">
        <f>IF(N200="snížená",J200,0)</f>
        <v>0</v>
      </c>
      <c r="BG200" s="234">
        <f>IF(N200="zákl. přenesená",J200,0)</f>
        <v>0</v>
      </c>
      <c r="BH200" s="234">
        <f>IF(N200="sníž. přenesená",J200,0)</f>
        <v>0</v>
      </c>
      <c r="BI200" s="234">
        <f>IF(N200="nulová",J200,0)</f>
        <v>0</v>
      </c>
      <c r="BJ200" s="16" t="s">
        <v>86</v>
      </c>
      <c r="BK200" s="234">
        <f>ROUND(I200*H200,2)</f>
        <v>0</v>
      </c>
      <c r="BL200" s="16" t="s">
        <v>740</v>
      </c>
      <c r="BM200" s="233" t="s">
        <v>741</v>
      </c>
    </row>
    <row r="201" s="12" customFormat="1">
      <c r="B201" s="235"/>
      <c r="C201" s="236"/>
      <c r="D201" s="237" t="s">
        <v>144</v>
      </c>
      <c r="E201" s="238" t="s">
        <v>1</v>
      </c>
      <c r="F201" s="239" t="s">
        <v>742</v>
      </c>
      <c r="G201" s="236"/>
      <c r="H201" s="238" t="s">
        <v>1</v>
      </c>
      <c r="I201" s="240"/>
      <c r="J201" s="236"/>
      <c r="K201" s="236"/>
      <c r="L201" s="241"/>
      <c r="M201" s="242"/>
      <c r="N201" s="243"/>
      <c r="O201" s="243"/>
      <c r="P201" s="243"/>
      <c r="Q201" s="243"/>
      <c r="R201" s="243"/>
      <c r="S201" s="243"/>
      <c r="T201" s="244"/>
      <c r="AT201" s="245" t="s">
        <v>144</v>
      </c>
      <c r="AU201" s="245" t="s">
        <v>86</v>
      </c>
      <c r="AV201" s="12" t="s">
        <v>86</v>
      </c>
      <c r="AW201" s="12" t="s">
        <v>32</v>
      </c>
      <c r="AX201" s="12" t="s">
        <v>78</v>
      </c>
      <c r="AY201" s="245" t="s">
        <v>135</v>
      </c>
    </row>
    <row r="202" s="13" customFormat="1">
      <c r="B202" s="246"/>
      <c r="C202" s="247"/>
      <c r="D202" s="237" t="s">
        <v>144</v>
      </c>
      <c r="E202" s="248" t="s">
        <v>1</v>
      </c>
      <c r="F202" s="249" t="s">
        <v>167</v>
      </c>
      <c r="G202" s="247"/>
      <c r="H202" s="250">
        <v>7</v>
      </c>
      <c r="I202" s="251"/>
      <c r="J202" s="247"/>
      <c r="K202" s="247"/>
      <c r="L202" s="252"/>
      <c r="M202" s="253"/>
      <c r="N202" s="254"/>
      <c r="O202" s="254"/>
      <c r="P202" s="254"/>
      <c r="Q202" s="254"/>
      <c r="R202" s="254"/>
      <c r="S202" s="254"/>
      <c r="T202" s="255"/>
      <c r="AT202" s="256" t="s">
        <v>144</v>
      </c>
      <c r="AU202" s="256" t="s">
        <v>86</v>
      </c>
      <c r="AV202" s="13" t="s">
        <v>88</v>
      </c>
      <c r="AW202" s="13" t="s">
        <v>32</v>
      </c>
      <c r="AX202" s="13" t="s">
        <v>78</v>
      </c>
      <c r="AY202" s="256" t="s">
        <v>135</v>
      </c>
    </row>
    <row r="203" s="14" customFormat="1">
      <c r="B203" s="257"/>
      <c r="C203" s="258"/>
      <c r="D203" s="237" t="s">
        <v>144</v>
      </c>
      <c r="E203" s="259" t="s">
        <v>1</v>
      </c>
      <c r="F203" s="260" t="s">
        <v>147</v>
      </c>
      <c r="G203" s="258"/>
      <c r="H203" s="261">
        <v>7</v>
      </c>
      <c r="I203" s="262"/>
      <c r="J203" s="258"/>
      <c r="K203" s="258"/>
      <c r="L203" s="263"/>
      <c r="M203" s="264"/>
      <c r="N203" s="265"/>
      <c r="O203" s="265"/>
      <c r="P203" s="265"/>
      <c r="Q203" s="265"/>
      <c r="R203" s="265"/>
      <c r="S203" s="265"/>
      <c r="T203" s="266"/>
      <c r="AT203" s="267" t="s">
        <v>144</v>
      </c>
      <c r="AU203" s="267" t="s">
        <v>86</v>
      </c>
      <c r="AV203" s="14" t="s">
        <v>142</v>
      </c>
      <c r="AW203" s="14" t="s">
        <v>32</v>
      </c>
      <c r="AX203" s="14" t="s">
        <v>86</v>
      </c>
      <c r="AY203" s="267" t="s">
        <v>135</v>
      </c>
    </row>
    <row r="204" s="1" customFormat="1" ht="16.5" customHeight="1">
      <c r="B204" s="37"/>
      <c r="C204" s="222" t="s">
        <v>402</v>
      </c>
      <c r="D204" s="222" t="s">
        <v>137</v>
      </c>
      <c r="E204" s="223" t="s">
        <v>743</v>
      </c>
      <c r="F204" s="224" t="s">
        <v>744</v>
      </c>
      <c r="G204" s="225" t="s">
        <v>739</v>
      </c>
      <c r="H204" s="226">
        <v>12</v>
      </c>
      <c r="I204" s="227"/>
      <c r="J204" s="228">
        <f>ROUND(I204*H204,2)</f>
        <v>0</v>
      </c>
      <c r="K204" s="224" t="s">
        <v>141</v>
      </c>
      <c r="L204" s="42"/>
      <c r="M204" s="229" t="s">
        <v>1</v>
      </c>
      <c r="N204" s="230" t="s">
        <v>43</v>
      </c>
      <c r="O204" s="85"/>
      <c r="P204" s="231">
        <f>O204*H204</f>
        <v>0</v>
      </c>
      <c r="Q204" s="231">
        <v>0</v>
      </c>
      <c r="R204" s="231">
        <f>Q204*H204</f>
        <v>0</v>
      </c>
      <c r="S204" s="231">
        <v>0</v>
      </c>
      <c r="T204" s="232">
        <f>S204*H204</f>
        <v>0</v>
      </c>
      <c r="AR204" s="233" t="s">
        <v>740</v>
      </c>
      <c r="AT204" s="233" t="s">
        <v>137</v>
      </c>
      <c r="AU204" s="233" t="s">
        <v>86</v>
      </c>
      <c r="AY204" s="16" t="s">
        <v>135</v>
      </c>
      <c r="BE204" s="234">
        <f>IF(N204="základní",J204,0)</f>
        <v>0</v>
      </c>
      <c r="BF204" s="234">
        <f>IF(N204="snížená",J204,0)</f>
        <v>0</v>
      </c>
      <c r="BG204" s="234">
        <f>IF(N204="zákl. přenesená",J204,0)</f>
        <v>0</v>
      </c>
      <c r="BH204" s="234">
        <f>IF(N204="sníž. přenesená",J204,0)</f>
        <v>0</v>
      </c>
      <c r="BI204" s="234">
        <f>IF(N204="nulová",J204,0)</f>
        <v>0</v>
      </c>
      <c r="BJ204" s="16" t="s">
        <v>86</v>
      </c>
      <c r="BK204" s="234">
        <f>ROUND(I204*H204,2)</f>
        <v>0</v>
      </c>
      <c r="BL204" s="16" t="s">
        <v>740</v>
      </c>
      <c r="BM204" s="233" t="s">
        <v>745</v>
      </c>
    </row>
    <row r="205" s="12" customFormat="1">
      <c r="B205" s="235"/>
      <c r="C205" s="236"/>
      <c r="D205" s="237" t="s">
        <v>144</v>
      </c>
      <c r="E205" s="238" t="s">
        <v>1</v>
      </c>
      <c r="F205" s="239" t="s">
        <v>746</v>
      </c>
      <c r="G205" s="236"/>
      <c r="H205" s="238" t="s">
        <v>1</v>
      </c>
      <c r="I205" s="240"/>
      <c r="J205" s="236"/>
      <c r="K205" s="236"/>
      <c r="L205" s="241"/>
      <c r="M205" s="242"/>
      <c r="N205" s="243"/>
      <c r="O205" s="243"/>
      <c r="P205" s="243"/>
      <c r="Q205" s="243"/>
      <c r="R205" s="243"/>
      <c r="S205" s="243"/>
      <c r="T205" s="244"/>
      <c r="AT205" s="245" t="s">
        <v>144</v>
      </c>
      <c r="AU205" s="245" t="s">
        <v>86</v>
      </c>
      <c r="AV205" s="12" t="s">
        <v>86</v>
      </c>
      <c r="AW205" s="12" t="s">
        <v>32</v>
      </c>
      <c r="AX205" s="12" t="s">
        <v>78</v>
      </c>
      <c r="AY205" s="245" t="s">
        <v>135</v>
      </c>
    </row>
    <row r="206" s="13" customFormat="1">
      <c r="B206" s="246"/>
      <c r="C206" s="247"/>
      <c r="D206" s="237" t="s">
        <v>144</v>
      </c>
      <c r="E206" s="248" t="s">
        <v>1</v>
      </c>
      <c r="F206" s="249" t="s">
        <v>193</v>
      </c>
      <c r="G206" s="247"/>
      <c r="H206" s="250">
        <v>12</v>
      </c>
      <c r="I206" s="251"/>
      <c r="J206" s="247"/>
      <c r="K206" s="247"/>
      <c r="L206" s="252"/>
      <c r="M206" s="253"/>
      <c r="N206" s="254"/>
      <c r="O206" s="254"/>
      <c r="P206" s="254"/>
      <c r="Q206" s="254"/>
      <c r="R206" s="254"/>
      <c r="S206" s="254"/>
      <c r="T206" s="255"/>
      <c r="AT206" s="256" t="s">
        <v>144</v>
      </c>
      <c r="AU206" s="256" t="s">
        <v>86</v>
      </c>
      <c r="AV206" s="13" t="s">
        <v>88</v>
      </c>
      <c r="AW206" s="13" t="s">
        <v>32</v>
      </c>
      <c r="AX206" s="13" t="s">
        <v>78</v>
      </c>
      <c r="AY206" s="256" t="s">
        <v>135</v>
      </c>
    </row>
    <row r="207" s="14" customFormat="1">
      <c r="B207" s="257"/>
      <c r="C207" s="258"/>
      <c r="D207" s="237" t="s">
        <v>144</v>
      </c>
      <c r="E207" s="259" t="s">
        <v>1</v>
      </c>
      <c r="F207" s="260" t="s">
        <v>147</v>
      </c>
      <c r="G207" s="258"/>
      <c r="H207" s="261">
        <v>12</v>
      </c>
      <c r="I207" s="262"/>
      <c r="J207" s="258"/>
      <c r="K207" s="258"/>
      <c r="L207" s="263"/>
      <c r="M207" s="283"/>
      <c r="N207" s="284"/>
      <c r="O207" s="284"/>
      <c r="P207" s="284"/>
      <c r="Q207" s="284"/>
      <c r="R207" s="284"/>
      <c r="S207" s="284"/>
      <c r="T207" s="285"/>
      <c r="AT207" s="267" t="s">
        <v>144</v>
      </c>
      <c r="AU207" s="267" t="s">
        <v>86</v>
      </c>
      <c r="AV207" s="14" t="s">
        <v>142</v>
      </c>
      <c r="AW207" s="14" t="s">
        <v>32</v>
      </c>
      <c r="AX207" s="14" t="s">
        <v>86</v>
      </c>
      <c r="AY207" s="267" t="s">
        <v>135</v>
      </c>
    </row>
    <row r="208" s="1" customFormat="1" ht="6.96" customHeight="1">
      <c r="B208" s="60"/>
      <c r="C208" s="61"/>
      <c r="D208" s="61"/>
      <c r="E208" s="61"/>
      <c r="F208" s="61"/>
      <c r="G208" s="61"/>
      <c r="H208" s="61"/>
      <c r="I208" s="172"/>
      <c r="J208" s="61"/>
      <c r="K208" s="61"/>
      <c r="L208" s="42"/>
    </row>
  </sheetData>
  <sheetProtection sheet="1" autoFilter="0" formatColumns="0" formatRows="0" objects="1" scenarios="1" spinCount="100000" saltValue="Y7q0sBCyBOuKDRWNYIRmEjpAUL5vFlBXoCHjIHUb76IOOaMt1XCYf2Ksh3Lv4bLgXF1C5/iy7r2u0q7PZz8gLg==" hashValue="eCaVFuI8FXD6Gh03noQTHT+x5GfyC6xJURIXvfZAjUey+POmzudGq2LjJyZ1qG3LXWKxZEQftYRZU3tfWU1SVA==" algorithmName="SHA-512" password="CC35"/>
  <autoFilter ref="C128:K207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0" customWidth="1"/>
    <col min="10" max="10" width="20.17" customWidth="1"/>
    <col min="11" max="11" width="20.17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94</v>
      </c>
    </row>
    <row r="3" ht="6.96" customHeight="1">
      <c r="B3" s="131"/>
      <c r="C3" s="132"/>
      <c r="D3" s="132"/>
      <c r="E3" s="132"/>
      <c r="F3" s="132"/>
      <c r="G3" s="132"/>
      <c r="H3" s="132"/>
      <c r="I3" s="133"/>
      <c r="J3" s="132"/>
      <c r="K3" s="132"/>
      <c r="L3" s="19"/>
      <c r="AT3" s="16" t="s">
        <v>88</v>
      </c>
    </row>
    <row r="4" ht="24.96" customHeight="1">
      <c r="B4" s="19"/>
      <c r="D4" s="134" t="s">
        <v>95</v>
      </c>
      <c r="L4" s="19"/>
      <c r="M4" s="135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36" t="s">
        <v>16</v>
      </c>
      <c r="L6" s="19"/>
    </row>
    <row r="7" ht="16.5" customHeight="1">
      <c r="B7" s="19"/>
      <c r="E7" s="137" t="str">
        <f>'Rekapitulace stavby'!K6</f>
        <v>Revítalizace kulturního objektu č.p. 113</v>
      </c>
      <c r="F7" s="136"/>
      <c r="G7" s="136"/>
      <c r="H7" s="136"/>
      <c r="L7" s="19"/>
    </row>
    <row r="8" s="1" customFormat="1" ht="12" customHeight="1">
      <c r="B8" s="42"/>
      <c r="D8" s="136" t="s">
        <v>96</v>
      </c>
      <c r="I8" s="138"/>
      <c r="L8" s="42"/>
    </row>
    <row r="9" s="1" customFormat="1" ht="36.96" customHeight="1">
      <c r="B9" s="42"/>
      <c r="E9" s="139" t="s">
        <v>747</v>
      </c>
      <c r="F9" s="1"/>
      <c r="G9" s="1"/>
      <c r="H9" s="1"/>
      <c r="I9" s="138"/>
      <c r="L9" s="42"/>
    </row>
    <row r="10" s="1" customFormat="1">
      <c r="B10" s="42"/>
      <c r="I10" s="138"/>
      <c r="L10" s="42"/>
    </row>
    <row r="11" s="1" customFormat="1" ht="12" customHeight="1">
      <c r="B11" s="42"/>
      <c r="D11" s="136" t="s">
        <v>18</v>
      </c>
      <c r="F11" s="140" t="s">
        <v>1</v>
      </c>
      <c r="I11" s="141" t="s">
        <v>19</v>
      </c>
      <c r="J11" s="140" t="s">
        <v>1</v>
      </c>
      <c r="L11" s="42"/>
    </row>
    <row r="12" s="1" customFormat="1" ht="12" customHeight="1">
      <c r="B12" s="42"/>
      <c r="D12" s="136" t="s">
        <v>20</v>
      </c>
      <c r="F12" s="140" t="s">
        <v>21</v>
      </c>
      <c r="I12" s="141" t="s">
        <v>22</v>
      </c>
      <c r="J12" s="142" t="str">
        <f>'Rekapitulace stavby'!AN8</f>
        <v>30. 11. 2019</v>
      </c>
      <c r="L12" s="42"/>
    </row>
    <row r="13" s="1" customFormat="1" ht="10.8" customHeight="1">
      <c r="B13" s="42"/>
      <c r="I13" s="138"/>
      <c r="L13" s="42"/>
    </row>
    <row r="14" s="1" customFormat="1" ht="12" customHeight="1">
      <c r="B14" s="42"/>
      <c r="D14" s="136" t="s">
        <v>24</v>
      </c>
      <c r="I14" s="141" t="s">
        <v>25</v>
      </c>
      <c r="J14" s="140" t="s">
        <v>1</v>
      </c>
      <c r="L14" s="42"/>
    </row>
    <row r="15" s="1" customFormat="1" ht="18" customHeight="1">
      <c r="B15" s="42"/>
      <c r="E15" s="140" t="s">
        <v>26</v>
      </c>
      <c r="I15" s="141" t="s">
        <v>27</v>
      </c>
      <c r="J15" s="140" t="s">
        <v>1</v>
      </c>
      <c r="L15" s="42"/>
    </row>
    <row r="16" s="1" customFormat="1" ht="6.96" customHeight="1">
      <c r="B16" s="42"/>
      <c r="I16" s="138"/>
      <c r="L16" s="42"/>
    </row>
    <row r="17" s="1" customFormat="1" ht="12" customHeight="1">
      <c r="B17" s="42"/>
      <c r="D17" s="136" t="s">
        <v>28</v>
      </c>
      <c r="I17" s="141" t="s">
        <v>25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40"/>
      <c r="G18" s="140"/>
      <c r="H18" s="140"/>
      <c r="I18" s="141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38"/>
      <c r="L19" s="42"/>
    </row>
    <row r="20" s="1" customFormat="1" ht="12" customHeight="1">
      <c r="B20" s="42"/>
      <c r="D20" s="136" t="s">
        <v>30</v>
      </c>
      <c r="I20" s="141" t="s">
        <v>25</v>
      </c>
      <c r="J20" s="140" t="s">
        <v>1</v>
      </c>
      <c r="L20" s="42"/>
    </row>
    <row r="21" s="1" customFormat="1" ht="18" customHeight="1">
      <c r="B21" s="42"/>
      <c r="E21" s="140" t="s">
        <v>31</v>
      </c>
      <c r="I21" s="141" t="s">
        <v>27</v>
      </c>
      <c r="J21" s="140" t="s">
        <v>1</v>
      </c>
      <c r="L21" s="42"/>
    </row>
    <row r="22" s="1" customFormat="1" ht="6.96" customHeight="1">
      <c r="B22" s="42"/>
      <c r="I22" s="138"/>
      <c r="L22" s="42"/>
    </row>
    <row r="23" s="1" customFormat="1" ht="12" customHeight="1">
      <c r="B23" s="42"/>
      <c r="D23" s="136" t="s">
        <v>33</v>
      </c>
      <c r="I23" s="141" t="s">
        <v>25</v>
      </c>
      <c r="J23" s="140" t="s">
        <v>34</v>
      </c>
      <c r="L23" s="42"/>
    </row>
    <row r="24" s="1" customFormat="1" ht="18" customHeight="1">
      <c r="B24" s="42"/>
      <c r="E24" s="140" t="s">
        <v>35</v>
      </c>
      <c r="I24" s="141" t="s">
        <v>27</v>
      </c>
      <c r="J24" s="140" t="s">
        <v>36</v>
      </c>
      <c r="L24" s="42"/>
    </row>
    <row r="25" s="1" customFormat="1" ht="6.96" customHeight="1">
      <c r="B25" s="42"/>
      <c r="I25" s="138"/>
      <c r="L25" s="42"/>
    </row>
    <row r="26" s="1" customFormat="1" ht="12" customHeight="1">
      <c r="B26" s="42"/>
      <c r="D26" s="136" t="s">
        <v>37</v>
      </c>
      <c r="I26" s="138"/>
      <c r="L26" s="42"/>
    </row>
    <row r="27" s="7" customFormat="1" ht="16.5" customHeight="1">
      <c r="B27" s="143"/>
      <c r="E27" s="144" t="s">
        <v>1</v>
      </c>
      <c r="F27" s="144"/>
      <c r="G27" s="144"/>
      <c r="H27" s="144"/>
      <c r="I27" s="145"/>
      <c r="L27" s="143"/>
    </row>
    <row r="28" s="1" customFormat="1" ht="6.96" customHeight="1">
      <c r="B28" s="42"/>
      <c r="I28" s="138"/>
      <c r="L28" s="42"/>
    </row>
    <row r="29" s="1" customFormat="1" ht="6.96" customHeight="1">
      <c r="B29" s="42"/>
      <c r="D29" s="77"/>
      <c r="E29" s="77"/>
      <c r="F29" s="77"/>
      <c r="G29" s="77"/>
      <c r="H29" s="77"/>
      <c r="I29" s="146"/>
      <c r="J29" s="77"/>
      <c r="K29" s="77"/>
      <c r="L29" s="42"/>
    </row>
    <row r="30" s="1" customFormat="1" ht="25.44" customHeight="1">
      <c r="B30" s="42"/>
      <c r="D30" s="147" t="s">
        <v>38</v>
      </c>
      <c r="I30" s="138"/>
      <c r="J30" s="148">
        <f>ROUND(J118, 2)</f>
        <v>0</v>
      </c>
      <c r="L30" s="42"/>
    </row>
    <row r="31" s="1" customFormat="1" ht="6.96" customHeight="1">
      <c r="B31" s="42"/>
      <c r="D31" s="77"/>
      <c r="E31" s="77"/>
      <c r="F31" s="77"/>
      <c r="G31" s="77"/>
      <c r="H31" s="77"/>
      <c r="I31" s="146"/>
      <c r="J31" s="77"/>
      <c r="K31" s="77"/>
      <c r="L31" s="42"/>
    </row>
    <row r="32" s="1" customFormat="1" ht="14.4" customHeight="1">
      <c r="B32" s="42"/>
      <c r="F32" s="149" t="s">
        <v>40</v>
      </c>
      <c r="I32" s="150" t="s">
        <v>39</v>
      </c>
      <c r="J32" s="149" t="s">
        <v>41</v>
      </c>
      <c r="L32" s="42"/>
    </row>
    <row r="33" s="1" customFormat="1" ht="14.4" customHeight="1">
      <c r="B33" s="42"/>
      <c r="D33" s="151" t="s">
        <v>42</v>
      </c>
      <c r="E33" s="136" t="s">
        <v>43</v>
      </c>
      <c r="F33" s="152">
        <f>ROUND((SUM(BE118:BE123)),  2)</f>
        <v>0</v>
      </c>
      <c r="I33" s="153">
        <v>0.20999999999999999</v>
      </c>
      <c r="J33" s="152">
        <f>ROUND(((SUM(BE118:BE123))*I33),  2)</f>
        <v>0</v>
      </c>
      <c r="L33" s="42"/>
    </row>
    <row r="34" s="1" customFormat="1" ht="14.4" customHeight="1">
      <c r="B34" s="42"/>
      <c r="E34" s="136" t="s">
        <v>44</v>
      </c>
      <c r="F34" s="152">
        <f>ROUND((SUM(BF118:BF123)),  2)</f>
        <v>0</v>
      </c>
      <c r="I34" s="153">
        <v>0.14999999999999999</v>
      </c>
      <c r="J34" s="152">
        <f>ROUND(((SUM(BF118:BF123))*I34),  2)</f>
        <v>0</v>
      </c>
      <c r="L34" s="42"/>
    </row>
    <row r="35" hidden="1" s="1" customFormat="1" ht="14.4" customHeight="1">
      <c r="B35" s="42"/>
      <c r="E35" s="136" t="s">
        <v>45</v>
      </c>
      <c r="F35" s="152">
        <f>ROUND((SUM(BG118:BG123)),  2)</f>
        <v>0</v>
      </c>
      <c r="I35" s="153">
        <v>0.20999999999999999</v>
      </c>
      <c r="J35" s="152">
        <f>0</f>
        <v>0</v>
      </c>
      <c r="L35" s="42"/>
    </row>
    <row r="36" hidden="1" s="1" customFormat="1" ht="14.4" customHeight="1">
      <c r="B36" s="42"/>
      <c r="E36" s="136" t="s">
        <v>46</v>
      </c>
      <c r="F36" s="152">
        <f>ROUND((SUM(BH118:BH123)),  2)</f>
        <v>0</v>
      </c>
      <c r="I36" s="153">
        <v>0.14999999999999999</v>
      </c>
      <c r="J36" s="152">
        <f>0</f>
        <v>0</v>
      </c>
      <c r="L36" s="42"/>
    </row>
    <row r="37" hidden="1" s="1" customFormat="1" ht="14.4" customHeight="1">
      <c r="B37" s="42"/>
      <c r="E37" s="136" t="s">
        <v>47</v>
      </c>
      <c r="F37" s="152">
        <f>ROUND((SUM(BI118:BI123)),  2)</f>
        <v>0</v>
      </c>
      <c r="I37" s="153">
        <v>0</v>
      </c>
      <c r="J37" s="152">
        <f>0</f>
        <v>0</v>
      </c>
      <c r="L37" s="42"/>
    </row>
    <row r="38" s="1" customFormat="1" ht="6.96" customHeight="1">
      <c r="B38" s="42"/>
      <c r="I38" s="138"/>
      <c r="L38" s="42"/>
    </row>
    <row r="39" s="1" customFormat="1" ht="25.44" customHeight="1"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9"/>
      <c r="J39" s="160">
        <f>SUM(J30:J37)</f>
        <v>0</v>
      </c>
      <c r="K39" s="161"/>
      <c r="L39" s="42"/>
    </row>
    <row r="40" s="1" customFormat="1" ht="14.4" customHeight="1">
      <c r="B40" s="42"/>
      <c r="I40" s="138"/>
      <c r="L40" s="42"/>
    </row>
    <row r="41" ht="14.4" customHeight="1">
      <c r="B41" s="19"/>
      <c r="L41" s="19"/>
    </row>
    <row r="42" ht="14.4" customHeight="1">
      <c r="B42" s="19"/>
      <c r="L42" s="19"/>
    </row>
    <row r="43" ht="14.4" customHeight="1">
      <c r="B43" s="19"/>
      <c r="L43" s="19"/>
    </row>
    <row r="44" ht="14.4" customHeight="1">
      <c r="B44" s="19"/>
      <c r="L44" s="19"/>
    </row>
    <row r="45" ht="14.4" customHeight="1">
      <c r="B45" s="19"/>
      <c r="L45" s="19"/>
    </row>
    <row r="46" ht="14.4" customHeight="1">
      <c r="B46" s="19"/>
      <c r="L46" s="19"/>
    </row>
    <row r="47" ht="14.4" customHeight="1">
      <c r="B47" s="19"/>
      <c r="L47" s="19"/>
    </row>
    <row r="48" ht="14.4" customHeight="1">
      <c r="B48" s="19"/>
      <c r="L48" s="19"/>
    </row>
    <row r="49" ht="14.4" customHeight="1">
      <c r="B49" s="19"/>
      <c r="L49" s="19"/>
    </row>
    <row r="50" s="1" customFormat="1" ht="14.4" customHeight="1">
      <c r="B50" s="42"/>
      <c r="D50" s="162" t="s">
        <v>51</v>
      </c>
      <c r="E50" s="163"/>
      <c r="F50" s="163"/>
      <c r="G50" s="162" t="s">
        <v>52</v>
      </c>
      <c r="H50" s="163"/>
      <c r="I50" s="164"/>
      <c r="J50" s="163"/>
      <c r="K50" s="163"/>
      <c r="L50" s="4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1" customFormat="1">
      <c r="B61" s="42"/>
      <c r="D61" s="165" t="s">
        <v>53</v>
      </c>
      <c r="E61" s="166"/>
      <c r="F61" s="167" t="s">
        <v>54</v>
      </c>
      <c r="G61" s="165" t="s">
        <v>53</v>
      </c>
      <c r="H61" s="166"/>
      <c r="I61" s="168"/>
      <c r="J61" s="169" t="s">
        <v>54</v>
      </c>
      <c r="K61" s="166"/>
      <c r="L61" s="42"/>
    </row>
    <row r="62">
      <c r="B62" s="19"/>
      <c r="L62" s="19"/>
    </row>
    <row r="63">
      <c r="B63" s="19"/>
      <c r="L63" s="19"/>
    </row>
    <row r="64">
      <c r="B64" s="19"/>
      <c r="L64" s="19"/>
    </row>
    <row r="65" s="1" customFormat="1">
      <c r="B65" s="42"/>
      <c r="D65" s="162" t="s">
        <v>55</v>
      </c>
      <c r="E65" s="163"/>
      <c r="F65" s="163"/>
      <c r="G65" s="162" t="s">
        <v>56</v>
      </c>
      <c r="H65" s="163"/>
      <c r="I65" s="164"/>
      <c r="J65" s="163"/>
      <c r="K65" s="163"/>
      <c r="L65" s="42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1" customFormat="1">
      <c r="B76" s="42"/>
      <c r="D76" s="165" t="s">
        <v>53</v>
      </c>
      <c r="E76" s="166"/>
      <c r="F76" s="167" t="s">
        <v>54</v>
      </c>
      <c r="G76" s="165" t="s">
        <v>53</v>
      </c>
      <c r="H76" s="166"/>
      <c r="I76" s="168"/>
      <c r="J76" s="169" t="s">
        <v>54</v>
      </c>
      <c r="K76" s="166"/>
      <c r="L76" s="42"/>
    </row>
    <row r="77" s="1" customFormat="1" ht="14.4" customHeight="1">
      <c r="B77" s="170"/>
      <c r="C77" s="171"/>
      <c r="D77" s="171"/>
      <c r="E77" s="171"/>
      <c r="F77" s="171"/>
      <c r="G77" s="171"/>
      <c r="H77" s="171"/>
      <c r="I77" s="172"/>
      <c r="J77" s="171"/>
      <c r="K77" s="171"/>
      <c r="L77" s="42"/>
    </row>
    <row r="81" s="1" customFormat="1" ht="6.96" customHeight="1">
      <c r="B81" s="173"/>
      <c r="C81" s="174"/>
      <c r="D81" s="174"/>
      <c r="E81" s="174"/>
      <c r="F81" s="174"/>
      <c r="G81" s="174"/>
      <c r="H81" s="174"/>
      <c r="I81" s="175"/>
      <c r="J81" s="174"/>
      <c r="K81" s="174"/>
      <c r="L81" s="42"/>
    </row>
    <row r="82" s="1" customFormat="1" ht="24.96" customHeight="1">
      <c r="B82" s="37"/>
      <c r="C82" s="22" t="s">
        <v>98</v>
      </c>
      <c r="D82" s="38"/>
      <c r="E82" s="38"/>
      <c r="F82" s="38"/>
      <c r="G82" s="38"/>
      <c r="H82" s="38"/>
      <c r="I82" s="138"/>
      <c r="J82" s="38"/>
      <c r="K82" s="38"/>
      <c r="L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138"/>
      <c r="J83" s="38"/>
      <c r="K83" s="38"/>
      <c r="L83" s="42"/>
    </row>
    <row r="84" s="1" customFormat="1" ht="12" customHeight="1">
      <c r="B84" s="37"/>
      <c r="C84" s="31" t="s">
        <v>16</v>
      </c>
      <c r="D84" s="38"/>
      <c r="E84" s="38"/>
      <c r="F84" s="38"/>
      <c r="G84" s="38"/>
      <c r="H84" s="38"/>
      <c r="I84" s="138"/>
      <c r="J84" s="38"/>
      <c r="K84" s="38"/>
      <c r="L84" s="42"/>
    </row>
    <row r="85" s="1" customFormat="1" ht="16.5" customHeight="1">
      <c r="B85" s="37"/>
      <c r="C85" s="38"/>
      <c r="D85" s="38"/>
      <c r="E85" s="176" t="str">
        <f>E7</f>
        <v>Revítalizace kulturního objektu č.p. 113</v>
      </c>
      <c r="F85" s="31"/>
      <c r="G85" s="31"/>
      <c r="H85" s="31"/>
      <c r="I85" s="138"/>
      <c r="J85" s="38"/>
      <c r="K85" s="38"/>
      <c r="L85" s="42"/>
    </row>
    <row r="86" s="1" customFormat="1" ht="12" customHeight="1">
      <c r="B86" s="37"/>
      <c r="C86" s="31" t="s">
        <v>96</v>
      </c>
      <c r="D86" s="38"/>
      <c r="E86" s="38"/>
      <c r="F86" s="38"/>
      <c r="G86" s="38"/>
      <c r="H86" s="38"/>
      <c r="I86" s="138"/>
      <c r="J86" s="38"/>
      <c r="K86" s="38"/>
      <c r="L86" s="42"/>
    </row>
    <row r="87" s="1" customFormat="1" ht="16.5" customHeight="1">
      <c r="B87" s="37"/>
      <c r="C87" s="38"/>
      <c r="D87" s="38"/>
      <c r="E87" s="70" t="str">
        <f>E9</f>
        <v>03 - ELE</v>
      </c>
      <c r="F87" s="38"/>
      <c r="G87" s="38"/>
      <c r="H87" s="38"/>
      <c r="I87" s="138"/>
      <c r="J87" s="38"/>
      <c r="K87" s="38"/>
      <c r="L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138"/>
      <c r="J88" s="38"/>
      <c r="K88" s="38"/>
      <c r="L88" s="42"/>
    </row>
    <row r="89" s="1" customFormat="1" ht="12" customHeight="1">
      <c r="B89" s="37"/>
      <c r="C89" s="31" t="s">
        <v>20</v>
      </c>
      <c r="D89" s="38"/>
      <c r="E89" s="38"/>
      <c r="F89" s="26" t="str">
        <f>F12</f>
        <v>p.č. st. 139, k.ú. Dvory</v>
      </c>
      <c r="G89" s="38"/>
      <c r="H89" s="38"/>
      <c r="I89" s="141" t="s">
        <v>22</v>
      </c>
      <c r="J89" s="73" t="str">
        <f>IF(J12="","",J12)</f>
        <v>30. 11. 2019</v>
      </c>
      <c r="K89" s="38"/>
      <c r="L89" s="42"/>
    </row>
    <row r="90" s="1" customFormat="1" ht="6.96" customHeight="1">
      <c r="B90" s="37"/>
      <c r="C90" s="38"/>
      <c r="D90" s="38"/>
      <c r="E90" s="38"/>
      <c r="F90" s="38"/>
      <c r="G90" s="38"/>
      <c r="H90" s="38"/>
      <c r="I90" s="138"/>
      <c r="J90" s="38"/>
      <c r="K90" s="38"/>
      <c r="L90" s="42"/>
    </row>
    <row r="91" s="1" customFormat="1" ht="15.15" customHeight="1">
      <c r="B91" s="37"/>
      <c r="C91" s="31" t="s">
        <v>24</v>
      </c>
      <c r="D91" s="38"/>
      <c r="E91" s="38"/>
      <c r="F91" s="26" t="str">
        <f>E15</f>
        <v>Obec Dvory</v>
      </c>
      <c r="G91" s="38"/>
      <c r="H91" s="38"/>
      <c r="I91" s="141" t="s">
        <v>30</v>
      </c>
      <c r="J91" s="35" t="str">
        <f>E21</f>
        <v>Ing. Lukáš Návara</v>
      </c>
      <c r="K91" s="38"/>
      <c r="L91" s="42"/>
    </row>
    <row r="92" s="1" customFormat="1" ht="15.15" customHeight="1">
      <c r="B92" s="37"/>
      <c r="C92" s="31" t="s">
        <v>28</v>
      </c>
      <c r="D92" s="38"/>
      <c r="E92" s="38"/>
      <c r="F92" s="26" t="str">
        <f>IF(E18="","",E18)</f>
        <v>Vyplň údaj</v>
      </c>
      <c r="G92" s="38"/>
      <c r="H92" s="38"/>
      <c r="I92" s="141" t="s">
        <v>33</v>
      </c>
      <c r="J92" s="35" t="str">
        <f>E24</f>
        <v>Jan Petr</v>
      </c>
      <c r="K92" s="38"/>
      <c r="L92" s="42"/>
    </row>
    <row r="93" s="1" customFormat="1" ht="10.32" customHeight="1">
      <c r="B93" s="37"/>
      <c r="C93" s="38"/>
      <c r="D93" s="38"/>
      <c r="E93" s="38"/>
      <c r="F93" s="38"/>
      <c r="G93" s="38"/>
      <c r="H93" s="38"/>
      <c r="I93" s="138"/>
      <c r="J93" s="38"/>
      <c r="K93" s="38"/>
      <c r="L93" s="42"/>
    </row>
    <row r="94" s="1" customFormat="1" ht="29.28" customHeight="1">
      <c r="B94" s="37"/>
      <c r="C94" s="177" t="s">
        <v>99</v>
      </c>
      <c r="D94" s="178"/>
      <c r="E94" s="178"/>
      <c r="F94" s="178"/>
      <c r="G94" s="178"/>
      <c r="H94" s="178"/>
      <c r="I94" s="179"/>
      <c r="J94" s="180" t="s">
        <v>100</v>
      </c>
      <c r="K94" s="178"/>
      <c r="L94" s="42"/>
    </row>
    <row r="95" s="1" customFormat="1" ht="10.32" customHeight="1">
      <c r="B95" s="37"/>
      <c r="C95" s="38"/>
      <c r="D95" s="38"/>
      <c r="E95" s="38"/>
      <c r="F95" s="38"/>
      <c r="G95" s="38"/>
      <c r="H95" s="38"/>
      <c r="I95" s="138"/>
      <c r="J95" s="38"/>
      <c r="K95" s="38"/>
      <c r="L95" s="42"/>
    </row>
    <row r="96" s="1" customFormat="1" ht="22.8" customHeight="1">
      <c r="B96" s="37"/>
      <c r="C96" s="181" t="s">
        <v>101</v>
      </c>
      <c r="D96" s="38"/>
      <c r="E96" s="38"/>
      <c r="F96" s="38"/>
      <c r="G96" s="38"/>
      <c r="H96" s="38"/>
      <c r="I96" s="138"/>
      <c r="J96" s="104">
        <f>J118</f>
        <v>0</v>
      </c>
      <c r="K96" s="38"/>
      <c r="L96" s="42"/>
      <c r="AU96" s="16" t="s">
        <v>102</v>
      </c>
    </row>
    <row r="97" s="8" customFormat="1" ht="24.96" customHeight="1">
      <c r="B97" s="182"/>
      <c r="C97" s="183"/>
      <c r="D97" s="184" t="s">
        <v>112</v>
      </c>
      <c r="E97" s="185"/>
      <c r="F97" s="185"/>
      <c r="G97" s="185"/>
      <c r="H97" s="185"/>
      <c r="I97" s="186"/>
      <c r="J97" s="187">
        <f>J119</f>
        <v>0</v>
      </c>
      <c r="K97" s="183"/>
      <c r="L97" s="188"/>
    </row>
    <row r="98" s="9" customFormat="1" ht="19.92" customHeight="1">
      <c r="B98" s="189"/>
      <c r="C98" s="190"/>
      <c r="D98" s="191" t="s">
        <v>748</v>
      </c>
      <c r="E98" s="192"/>
      <c r="F98" s="192"/>
      <c r="G98" s="192"/>
      <c r="H98" s="192"/>
      <c r="I98" s="193"/>
      <c r="J98" s="194">
        <f>J120</f>
        <v>0</v>
      </c>
      <c r="K98" s="190"/>
      <c r="L98" s="195"/>
    </row>
    <row r="99" s="1" customFormat="1" ht="21.84" customHeight="1">
      <c r="B99" s="37"/>
      <c r="C99" s="38"/>
      <c r="D99" s="38"/>
      <c r="E99" s="38"/>
      <c r="F99" s="38"/>
      <c r="G99" s="38"/>
      <c r="H99" s="38"/>
      <c r="I99" s="138"/>
      <c r="J99" s="38"/>
      <c r="K99" s="38"/>
      <c r="L99" s="42"/>
    </row>
    <row r="100" s="1" customFormat="1" ht="6.96" customHeight="1">
      <c r="B100" s="60"/>
      <c r="C100" s="61"/>
      <c r="D100" s="61"/>
      <c r="E100" s="61"/>
      <c r="F100" s="61"/>
      <c r="G100" s="61"/>
      <c r="H100" s="61"/>
      <c r="I100" s="172"/>
      <c r="J100" s="61"/>
      <c r="K100" s="61"/>
      <c r="L100" s="42"/>
    </row>
    <row r="104" s="1" customFormat="1" ht="6.96" customHeight="1">
      <c r="B104" s="62"/>
      <c r="C104" s="63"/>
      <c r="D104" s="63"/>
      <c r="E104" s="63"/>
      <c r="F104" s="63"/>
      <c r="G104" s="63"/>
      <c r="H104" s="63"/>
      <c r="I104" s="175"/>
      <c r="J104" s="63"/>
      <c r="K104" s="63"/>
      <c r="L104" s="42"/>
    </row>
    <row r="105" s="1" customFormat="1" ht="24.96" customHeight="1">
      <c r="B105" s="37"/>
      <c r="C105" s="22" t="s">
        <v>120</v>
      </c>
      <c r="D105" s="38"/>
      <c r="E105" s="38"/>
      <c r="F105" s="38"/>
      <c r="G105" s="38"/>
      <c r="H105" s="38"/>
      <c r="I105" s="138"/>
      <c r="J105" s="38"/>
      <c r="K105" s="38"/>
      <c r="L105" s="42"/>
    </row>
    <row r="106" s="1" customFormat="1" ht="6.96" customHeight="1">
      <c r="B106" s="37"/>
      <c r="C106" s="38"/>
      <c r="D106" s="38"/>
      <c r="E106" s="38"/>
      <c r="F106" s="38"/>
      <c r="G106" s="38"/>
      <c r="H106" s="38"/>
      <c r="I106" s="138"/>
      <c r="J106" s="38"/>
      <c r="K106" s="38"/>
      <c r="L106" s="42"/>
    </row>
    <row r="107" s="1" customFormat="1" ht="12" customHeight="1">
      <c r="B107" s="37"/>
      <c r="C107" s="31" t="s">
        <v>16</v>
      </c>
      <c r="D107" s="38"/>
      <c r="E107" s="38"/>
      <c r="F107" s="38"/>
      <c r="G107" s="38"/>
      <c r="H107" s="38"/>
      <c r="I107" s="138"/>
      <c r="J107" s="38"/>
      <c r="K107" s="38"/>
      <c r="L107" s="42"/>
    </row>
    <row r="108" s="1" customFormat="1" ht="16.5" customHeight="1">
      <c r="B108" s="37"/>
      <c r="C108" s="38"/>
      <c r="D108" s="38"/>
      <c r="E108" s="176" t="str">
        <f>E7</f>
        <v>Revítalizace kulturního objektu č.p. 113</v>
      </c>
      <c r="F108" s="31"/>
      <c r="G108" s="31"/>
      <c r="H108" s="31"/>
      <c r="I108" s="138"/>
      <c r="J108" s="38"/>
      <c r="K108" s="38"/>
      <c r="L108" s="42"/>
    </row>
    <row r="109" s="1" customFormat="1" ht="12" customHeight="1">
      <c r="B109" s="37"/>
      <c r="C109" s="31" t="s">
        <v>96</v>
      </c>
      <c r="D109" s="38"/>
      <c r="E109" s="38"/>
      <c r="F109" s="38"/>
      <c r="G109" s="38"/>
      <c r="H109" s="38"/>
      <c r="I109" s="138"/>
      <c r="J109" s="38"/>
      <c r="K109" s="38"/>
      <c r="L109" s="42"/>
    </row>
    <row r="110" s="1" customFormat="1" ht="16.5" customHeight="1">
      <c r="B110" s="37"/>
      <c r="C110" s="38"/>
      <c r="D110" s="38"/>
      <c r="E110" s="70" t="str">
        <f>E9</f>
        <v>03 - ELE</v>
      </c>
      <c r="F110" s="38"/>
      <c r="G110" s="38"/>
      <c r="H110" s="38"/>
      <c r="I110" s="138"/>
      <c r="J110" s="38"/>
      <c r="K110" s="38"/>
      <c r="L110" s="42"/>
    </row>
    <row r="111" s="1" customFormat="1" ht="6.96" customHeight="1">
      <c r="B111" s="37"/>
      <c r="C111" s="38"/>
      <c r="D111" s="38"/>
      <c r="E111" s="38"/>
      <c r="F111" s="38"/>
      <c r="G111" s="38"/>
      <c r="H111" s="38"/>
      <c r="I111" s="138"/>
      <c r="J111" s="38"/>
      <c r="K111" s="38"/>
      <c r="L111" s="42"/>
    </row>
    <row r="112" s="1" customFormat="1" ht="12" customHeight="1">
      <c r="B112" s="37"/>
      <c r="C112" s="31" t="s">
        <v>20</v>
      </c>
      <c r="D112" s="38"/>
      <c r="E112" s="38"/>
      <c r="F112" s="26" t="str">
        <f>F12</f>
        <v>p.č. st. 139, k.ú. Dvory</v>
      </c>
      <c r="G112" s="38"/>
      <c r="H112" s="38"/>
      <c r="I112" s="141" t="s">
        <v>22</v>
      </c>
      <c r="J112" s="73" t="str">
        <f>IF(J12="","",J12)</f>
        <v>30. 11. 2019</v>
      </c>
      <c r="K112" s="38"/>
      <c r="L112" s="42"/>
    </row>
    <row r="113" s="1" customFormat="1" ht="6.96" customHeight="1">
      <c r="B113" s="37"/>
      <c r="C113" s="38"/>
      <c r="D113" s="38"/>
      <c r="E113" s="38"/>
      <c r="F113" s="38"/>
      <c r="G113" s="38"/>
      <c r="H113" s="38"/>
      <c r="I113" s="138"/>
      <c r="J113" s="38"/>
      <c r="K113" s="38"/>
      <c r="L113" s="42"/>
    </row>
    <row r="114" s="1" customFormat="1" ht="15.15" customHeight="1">
      <c r="B114" s="37"/>
      <c r="C114" s="31" t="s">
        <v>24</v>
      </c>
      <c r="D114" s="38"/>
      <c r="E114" s="38"/>
      <c r="F114" s="26" t="str">
        <f>E15</f>
        <v>Obec Dvory</v>
      </c>
      <c r="G114" s="38"/>
      <c r="H114" s="38"/>
      <c r="I114" s="141" t="s">
        <v>30</v>
      </c>
      <c r="J114" s="35" t="str">
        <f>E21</f>
        <v>Ing. Lukáš Návara</v>
      </c>
      <c r="K114" s="38"/>
      <c r="L114" s="42"/>
    </row>
    <row r="115" s="1" customFormat="1" ht="15.15" customHeight="1">
      <c r="B115" s="37"/>
      <c r="C115" s="31" t="s">
        <v>28</v>
      </c>
      <c r="D115" s="38"/>
      <c r="E115" s="38"/>
      <c r="F115" s="26" t="str">
        <f>IF(E18="","",E18)</f>
        <v>Vyplň údaj</v>
      </c>
      <c r="G115" s="38"/>
      <c r="H115" s="38"/>
      <c r="I115" s="141" t="s">
        <v>33</v>
      </c>
      <c r="J115" s="35" t="str">
        <f>E24</f>
        <v>Jan Petr</v>
      </c>
      <c r="K115" s="38"/>
      <c r="L115" s="42"/>
    </row>
    <row r="116" s="1" customFormat="1" ht="10.32" customHeight="1">
      <c r="B116" s="37"/>
      <c r="C116" s="38"/>
      <c r="D116" s="38"/>
      <c r="E116" s="38"/>
      <c r="F116" s="38"/>
      <c r="G116" s="38"/>
      <c r="H116" s="38"/>
      <c r="I116" s="138"/>
      <c r="J116" s="38"/>
      <c r="K116" s="38"/>
      <c r="L116" s="42"/>
    </row>
    <row r="117" s="10" customFormat="1" ht="29.28" customHeight="1">
      <c r="B117" s="196"/>
      <c r="C117" s="197" t="s">
        <v>121</v>
      </c>
      <c r="D117" s="198" t="s">
        <v>63</v>
      </c>
      <c r="E117" s="198" t="s">
        <v>59</v>
      </c>
      <c r="F117" s="198" t="s">
        <v>60</v>
      </c>
      <c r="G117" s="198" t="s">
        <v>122</v>
      </c>
      <c r="H117" s="198" t="s">
        <v>123</v>
      </c>
      <c r="I117" s="199" t="s">
        <v>124</v>
      </c>
      <c r="J117" s="198" t="s">
        <v>100</v>
      </c>
      <c r="K117" s="200" t="s">
        <v>125</v>
      </c>
      <c r="L117" s="201"/>
      <c r="M117" s="94" t="s">
        <v>1</v>
      </c>
      <c r="N117" s="95" t="s">
        <v>42</v>
      </c>
      <c r="O117" s="95" t="s">
        <v>126</v>
      </c>
      <c r="P117" s="95" t="s">
        <v>127</v>
      </c>
      <c r="Q117" s="95" t="s">
        <v>128</v>
      </c>
      <c r="R117" s="95" t="s">
        <v>129</v>
      </c>
      <c r="S117" s="95" t="s">
        <v>130</v>
      </c>
      <c r="T117" s="96" t="s">
        <v>131</v>
      </c>
    </row>
    <row r="118" s="1" customFormat="1" ht="22.8" customHeight="1">
      <c r="B118" s="37"/>
      <c r="C118" s="101" t="s">
        <v>132</v>
      </c>
      <c r="D118" s="38"/>
      <c r="E118" s="38"/>
      <c r="F118" s="38"/>
      <c r="G118" s="38"/>
      <c r="H118" s="38"/>
      <c r="I118" s="138"/>
      <c r="J118" s="202">
        <f>BK118</f>
        <v>0</v>
      </c>
      <c r="K118" s="38"/>
      <c r="L118" s="42"/>
      <c r="M118" s="97"/>
      <c r="N118" s="98"/>
      <c r="O118" s="98"/>
      <c r="P118" s="203">
        <f>P119</f>
        <v>0</v>
      </c>
      <c r="Q118" s="98"/>
      <c r="R118" s="203">
        <f>R119</f>
        <v>0</v>
      </c>
      <c r="S118" s="98"/>
      <c r="T118" s="204">
        <f>T119</f>
        <v>0</v>
      </c>
      <c r="AT118" s="16" t="s">
        <v>77</v>
      </c>
      <c r="AU118" s="16" t="s">
        <v>102</v>
      </c>
      <c r="BK118" s="205">
        <f>BK119</f>
        <v>0</v>
      </c>
    </row>
    <row r="119" s="11" customFormat="1" ht="25.92" customHeight="1">
      <c r="B119" s="206"/>
      <c r="C119" s="207"/>
      <c r="D119" s="208" t="s">
        <v>77</v>
      </c>
      <c r="E119" s="209" t="s">
        <v>336</v>
      </c>
      <c r="F119" s="209" t="s">
        <v>337</v>
      </c>
      <c r="G119" s="207"/>
      <c r="H119" s="207"/>
      <c r="I119" s="210"/>
      <c r="J119" s="211">
        <f>BK119</f>
        <v>0</v>
      </c>
      <c r="K119" s="207"/>
      <c r="L119" s="212"/>
      <c r="M119" s="213"/>
      <c r="N119" s="214"/>
      <c r="O119" s="214"/>
      <c r="P119" s="215">
        <f>P120</f>
        <v>0</v>
      </c>
      <c r="Q119" s="214"/>
      <c r="R119" s="215">
        <f>R120</f>
        <v>0</v>
      </c>
      <c r="S119" s="214"/>
      <c r="T119" s="216">
        <f>T120</f>
        <v>0</v>
      </c>
      <c r="AR119" s="217" t="s">
        <v>88</v>
      </c>
      <c r="AT119" s="218" t="s">
        <v>77</v>
      </c>
      <c r="AU119" s="218" t="s">
        <v>78</v>
      </c>
      <c r="AY119" s="217" t="s">
        <v>135</v>
      </c>
      <c r="BK119" s="219">
        <f>BK120</f>
        <v>0</v>
      </c>
    </row>
    <row r="120" s="11" customFormat="1" ht="22.8" customHeight="1">
      <c r="B120" s="206"/>
      <c r="C120" s="207"/>
      <c r="D120" s="208" t="s">
        <v>77</v>
      </c>
      <c r="E120" s="220" t="s">
        <v>749</v>
      </c>
      <c r="F120" s="220" t="s">
        <v>750</v>
      </c>
      <c r="G120" s="207"/>
      <c r="H120" s="207"/>
      <c r="I120" s="210"/>
      <c r="J120" s="221">
        <f>BK120</f>
        <v>0</v>
      </c>
      <c r="K120" s="207"/>
      <c r="L120" s="212"/>
      <c r="M120" s="213"/>
      <c r="N120" s="214"/>
      <c r="O120" s="214"/>
      <c r="P120" s="215">
        <f>SUM(P121:P123)</f>
        <v>0</v>
      </c>
      <c r="Q120" s="214"/>
      <c r="R120" s="215">
        <f>SUM(R121:R123)</f>
        <v>0</v>
      </c>
      <c r="S120" s="214"/>
      <c r="T120" s="216">
        <f>SUM(T121:T123)</f>
        <v>0</v>
      </c>
      <c r="AR120" s="217" t="s">
        <v>88</v>
      </c>
      <c r="AT120" s="218" t="s">
        <v>77</v>
      </c>
      <c r="AU120" s="218" t="s">
        <v>86</v>
      </c>
      <c r="AY120" s="217" t="s">
        <v>135</v>
      </c>
      <c r="BK120" s="219">
        <f>SUM(BK121:BK123)</f>
        <v>0</v>
      </c>
    </row>
    <row r="121" s="1" customFormat="1" ht="60" customHeight="1">
      <c r="B121" s="37"/>
      <c r="C121" s="222" t="s">
        <v>86</v>
      </c>
      <c r="D121" s="222" t="s">
        <v>137</v>
      </c>
      <c r="E121" s="223" t="s">
        <v>751</v>
      </c>
      <c r="F121" s="224" t="s">
        <v>752</v>
      </c>
      <c r="G121" s="225" t="s">
        <v>258</v>
      </c>
      <c r="H121" s="226">
        <v>1</v>
      </c>
      <c r="I121" s="227"/>
      <c r="J121" s="228">
        <f>ROUND(I121*H121,2)</f>
        <v>0</v>
      </c>
      <c r="K121" s="224" t="s">
        <v>1</v>
      </c>
      <c r="L121" s="42"/>
      <c r="M121" s="229" t="s">
        <v>1</v>
      </c>
      <c r="N121" s="230" t="s">
        <v>43</v>
      </c>
      <c r="O121" s="85"/>
      <c r="P121" s="231">
        <f>O121*H121</f>
        <v>0</v>
      </c>
      <c r="Q121" s="231">
        <v>0</v>
      </c>
      <c r="R121" s="231">
        <f>Q121*H121</f>
        <v>0</v>
      </c>
      <c r="S121" s="231">
        <v>0</v>
      </c>
      <c r="T121" s="232">
        <f>S121*H121</f>
        <v>0</v>
      </c>
      <c r="AR121" s="233" t="s">
        <v>213</v>
      </c>
      <c r="AT121" s="233" t="s">
        <v>137</v>
      </c>
      <c r="AU121" s="233" t="s">
        <v>88</v>
      </c>
      <c r="AY121" s="16" t="s">
        <v>135</v>
      </c>
      <c r="BE121" s="234">
        <f>IF(N121="základní",J121,0)</f>
        <v>0</v>
      </c>
      <c r="BF121" s="234">
        <f>IF(N121="snížená",J121,0)</f>
        <v>0</v>
      </c>
      <c r="BG121" s="234">
        <f>IF(N121="zákl. přenesená",J121,0)</f>
        <v>0</v>
      </c>
      <c r="BH121" s="234">
        <f>IF(N121="sníž. přenesená",J121,0)</f>
        <v>0</v>
      </c>
      <c r="BI121" s="234">
        <f>IF(N121="nulová",J121,0)</f>
        <v>0</v>
      </c>
      <c r="BJ121" s="16" t="s">
        <v>86</v>
      </c>
      <c r="BK121" s="234">
        <f>ROUND(I121*H121,2)</f>
        <v>0</v>
      </c>
      <c r="BL121" s="16" t="s">
        <v>213</v>
      </c>
      <c r="BM121" s="233" t="s">
        <v>753</v>
      </c>
    </row>
    <row r="122" s="1" customFormat="1" ht="24" customHeight="1">
      <c r="B122" s="37"/>
      <c r="C122" s="222" t="s">
        <v>88</v>
      </c>
      <c r="D122" s="222" t="s">
        <v>137</v>
      </c>
      <c r="E122" s="223" t="s">
        <v>754</v>
      </c>
      <c r="F122" s="224" t="s">
        <v>755</v>
      </c>
      <c r="G122" s="225" t="s">
        <v>258</v>
      </c>
      <c r="H122" s="226">
        <v>1</v>
      </c>
      <c r="I122" s="227"/>
      <c r="J122" s="228">
        <f>ROUND(I122*H122,2)</f>
        <v>0</v>
      </c>
      <c r="K122" s="224" t="s">
        <v>1</v>
      </c>
      <c r="L122" s="42"/>
      <c r="M122" s="229" t="s">
        <v>1</v>
      </c>
      <c r="N122" s="230" t="s">
        <v>43</v>
      </c>
      <c r="O122" s="85"/>
      <c r="P122" s="231">
        <f>O122*H122</f>
        <v>0</v>
      </c>
      <c r="Q122" s="231">
        <v>0</v>
      </c>
      <c r="R122" s="231">
        <f>Q122*H122</f>
        <v>0</v>
      </c>
      <c r="S122" s="231">
        <v>0</v>
      </c>
      <c r="T122" s="232">
        <f>S122*H122</f>
        <v>0</v>
      </c>
      <c r="AR122" s="233" t="s">
        <v>213</v>
      </c>
      <c r="AT122" s="233" t="s">
        <v>137</v>
      </c>
      <c r="AU122" s="233" t="s">
        <v>88</v>
      </c>
      <c r="AY122" s="16" t="s">
        <v>135</v>
      </c>
      <c r="BE122" s="234">
        <f>IF(N122="základní",J122,0)</f>
        <v>0</v>
      </c>
      <c r="BF122" s="234">
        <f>IF(N122="snížená",J122,0)</f>
        <v>0</v>
      </c>
      <c r="BG122" s="234">
        <f>IF(N122="zákl. přenesená",J122,0)</f>
        <v>0</v>
      </c>
      <c r="BH122" s="234">
        <f>IF(N122="sníž. přenesená",J122,0)</f>
        <v>0</v>
      </c>
      <c r="BI122" s="234">
        <f>IF(N122="nulová",J122,0)</f>
        <v>0</v>
      </c>
      <c r="BJ122" s="16" t="s">
        <v>86</v>
      </c>
      <c r="BK122" s="234">
        <f>ROUND(I122*H122,2)</f>
        <v>0</v>
      </c>
      <c r="BL122" s="16" t="s">
        <v>213</v>
      </c>
      <c r="BM122" s="233" t="s">
        <v>756</v>
      </c>
    </row>
    <row r="123" s="1" customFormat="1" ht="48" customHeight="1">
      <c r="B123" s="37"/>
      <c r="C123" s="222" t="s">
        <v>151</v>
      </c>
      <c r="D123" s="222" t="s">
        <v>137</v>
      </c>
      <c r="E123" s="223" t="s">
        <v>757</v>
      </c>
      <c r="F123" s="224" t="s">
        <v>758</v>
      </c>
      <c r="G123" s="225" t="s">
        <v>258</v>
      </c>
      <c r="H123" s="226">
        <v>1</v>
      </c>
      <c r="I123" s="227"/>
      <c r="J123" s="228">
        <f>ROUND(I123*H123,2)</f>
        <v>0</v>
      </c>
      <c r="K123" s="224" t="s">
        <v>1</v>
      </c>
      <c r="L123" s="42"/>
      <c r="M123" s="278" t="s">
        <v>1</v>
      </c>
      <c r="N123" s="279" t="s">
        <v>43</v>
      </c>
      <c r="O123" s="280"/>
      <c r="P123" s="281">
        <f>O123*H123</f>
        <v>0</v>
      </c>
      <c r="Q123" s="281">
        <v>0</v>
      </c>
      <c r="R123" s="281">
        <f>Q123*H123</f>
        <v>0</v>
      </c>
      <c r="S123" s="281">
        <v>0</v>
      </c>
      <c r="T123" s="282">
        <f>S123*H123</f>
        <v>0</v>
      </c>
      <c r="AR123" s="233" t="s">
        <v>213</v>
      </c>
      <c r="AT123" s="233" t="s">
        <v>137</v>
      </c>
      <c r="AU123" s="233" t="s">
        <v>88</v>
      </c>
      <c r="AY123" s="16" t="s">
        <v>135</v>
      </c>
      <c r="BE123" s="234">
        <f>IF(N123="základní",J123,0)</f>
        <v>0</v>
      </c>
      <c r="BF123" s="234">
        <f>IF(N123="snížená",J123,0)</f>
        <v>0</v>
      </c>
      <c r="BG123" s="234">
        <f>IF(N123="zákl. přenesená",J123,0)</f>
        <v>0</v>
      </c>
      <c r="BH123" s="234">
        <f>IF(N123="sníž. přenesená",J123,0)</f>
        <v>0</v>
      </c>
      <c r="BI123" s="234">
        <f>IF(N123="nulová",J123,0)</f>
        <v>0</v>
      </c>
      <c r="BJ123" s="16" t="s">
        <v>86</v>
      </c>
      <c r="BK123" s="234">
        <f>ROUND(I123*H123,2)</f>
        <v>0</v>
      </c>
      <c r="BL123" s="16" t="s">
        <v>213</v>
      </c>
      <c r="BM123" s="233" t="s">
        <v>759</v>
      </c>
    </row>
    <row r="124" s="1" customFormat="1" ht="6.96" customHeight="1">
      <c r="B124" s="60"/>
      <c r="C124" s="61"/>
      <c r="D124" s="61"/>
      <c r="E124" s="61"/>
      <c r="F124" s="61"/>
      <c r="G124" s="61"/>
      <c r="H124" s="61"/>
      <c r="I124" s="172"/>
      <c r="J124" s="61"/>
      <c r="K124" s="61"/>
      <c r="L124" s="42"/>
    </row>
  </sheetData>
  <sheetProtection sheet="1" autoFilter="0" formatColumns="0" formatRows="0" objects="1" scenarios="1" spinCount="100000" saltValue="PsXVgdfFvRue271AmgIClT3zFq+gQeEDTC3IMFRiUJLZRioycDuiOCwUjBecciA3G4nYt2Or3cIoP20xN45Ieg==" hashValue="6qdrqq7RusMVDVnEBv+L4pc8vBpMlxsTQN4VS8XbIEFID7/0lYqpDvjKAS1VaQJ3vvLvlUBUMhqz/Pcz6mj0Ig==" algorithmName="SHA-512" password="CC35"/>
  <autoFilter ref="C117:K123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Petr</dc:creator>
  <cp:lastModifiedBy>Jan Petr</cp:lastModifiedBy>
  <dcterms:created xsi:type="dcterms:W3CDTF">2019-11-30T16:49:05Z</dcterms:created>
  <dcterms:modified xsi:type="dcterms:W3CDTF">2019-11-30T16:49:17Z</dcterms:modified>
</cp:coreProperties>
</file>