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chodník, zpevněné plochy" sheetId="2" r:id="rId2"/>
    <sheet name="2 - vedlejší a ostatní ná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'1 - chodník, zpevněné plochy'!$C$122:$K$239</definedName>
    <definedName name="_xlnm.Print_Area" localSheetId="1">'1 - chodník, zpevněné plochy'!$C$4:$J$76,'1 - chodník, zpevněné plochy'!$C$82:$J$104,'1 - chodník, zpevněné plochy'!$C$110:$K$239</definedName>
    <definedName name="_xlnm.Print_Titles" localSheetId="1">'1 - chodník, zpevněné plochy'!$122:$122</definedName>
    <definedName name="_xlnm._FilterDatabase" localSheetId="2" hidden="1">'2 - vedlejší a ostatní ná...'!$C$117:$K$128</definedName>
    <definedName name="_xlnm.Print_Area" localSheetId="2">'2 - vedlejší a ostatní ná...'!$C$4:$J$76,'2 - vedlejší a ostatní ná...'!$C$82:$J$99,'2 - vedlejší a ostatní ná...'!$C$105:$K$128</definedName>
    <definedName name="_xlnm.Print_Titles" localSheetId="2">'2 - vedlejší a ostatní ná...'!$117:$117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4"/>
  <c r="F112"/>
  <c r="E110"/>
  <c r="F91"/>
  <c r="F89"/>
  <c r="E87"/>
  <c r="J24"/>
  <c r="E24"/>
  <c r="J115"/>
  <c r="J23"/>
  <c r="J21"/>
  <c r="E21"/>
  <c r="J114"/>
  <c r="J20"/>
  <c r="J18"/>
  <c r="E18"/>
  <c r="F92"/>
  <c r="J17"/>
  <c r="J12"/>
  <c r="J112"/>
  <c r="E7"/>
  <c r="E108"/>
  <c i="2" r="J37"/>
  <c r="J36"/>
  <c i="1" r="AY95"/>
  <c i="2" r="J35"/>
  <c i="1" r="AX95"/>
  <c i="2" r="BI239"/>
  <c r="BH239"/>
  <c r="BG239"/>
  <c r="BF239"/>
  <c r="T239"/>
  <c r="T238"/>
  <c r="R239"/>
  <c r="R238"/>
  <c r="P239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T194"/>
  <c r="R195"/>
  <c r="R194"/>
  <c r="P195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1"/>
  <c r="BH171"/>
  <c r="BG171"/>
  <c r="BF171"/>
  <c r="T171"/>
  <c r="R171"/>
  <c r="P171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7"/>
  <c r="BH137"/>
  <c r="BG137"/>
  <c r="BF137"/>
  <c r="T137"/>
  <c r="R137"/>
  <c r="P137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F119"/>
  <c r="F117"/>
  <c r="E115"/>
  <c r="F91"/>
  <c r="F89"/>
  <c r="E87"/>
  <c r="J24"/>
  <c r="E24"/>
  <c r="J92"/>
  <c r="J23"/>
  <c r="J21"/>
  <c r="E21"/>
  <c r="J91"/>
  <c r="J20"/>
  <c r="J18"/>
  <c r="E18"/>
  <c r="F92"/>
  <c r="J17"/>
  <c r="J12"/>
  <c r="J117"/>
  <c r="E7"/>
  <c r="E113"/>
  <c i="1" r="L90"/>
  <c r="AM90"/>
  <c r="AM89"/>
  <c r="L89"/>
  <c r="AM87"/>
  <c r="L87"/>
  <c r="L85"/>
  <c r="L84"/>
  <c i="3" r="BK128"/>
  <c r="J128"/>
  <c r="J127"/>
  <c r="BK126"/>
  <c r="J126"/>
  <c r="BK125"/>
  <c r="J125"/>
  <c r="BK124"/>
  <c r="J124"/>
  <c r="BK123"/>
  <c r="J123"/>
  <c r="BK122"/>
  <c r="J122"/>
  <c r="BK121"/>
  <c i="2" r="BK221"/>
  <c r="BK209"/>
  <c r="BK207"/>
  <c r="BK199"/>
  <c r="BK197"/>
  <c r="BK190"/>
  <c r="J181"/>
  <c r="J180"/>
  <c r="BK162"/>
  <c r="BK160"/>
  <c r="BK126"/>
  <c i="3" r="F36"/>
  <c r="J121"/>
  <c i="2" r="J230"/>
  <c r="J222"/>
  <c r="J221"/>
  <c r="J220"/>
  <c r="BK219"/>
  <c r="J218"/>
  <c r="BK217"/>
  <c r="J209"/>
  <c r="J207"/>
  <c r="BK192"/>
  <c r="J188"/>
  <c r="J184"/>
  <c r="BK181"/>
  <c r="BK175"/>
  <c r="J171"/>
  <c r="J160"/>
  <c r="BK156"/>
  <c r="BK150"/>
  <c r="BK133"/>
  <c r="BK132"/>
  <c r="J131"/>
  <c r="BK127"/>
  <c r="BK236"/>
  <c r="BK234"/>
  <c r="J232"/>
  <c r="J226"/>
  <c r="J224"/>
  <c r="BK216"/>
  <c r="J182"/>
  <c r="BK179"/>
  <c r="J177"/>
  <c r="J159"/>
  <c r="BK130"/>
  <c r="J126"/>
  <c i="3" r="BK127"/>
  <c i="2" r="J239"/>
  <c r="BK232"/>
  <c r="BK228"/>
  <c r="BK226"/>
  <c r="BK224"/>
  <c r="J219"/>
  <c r="BK195"/>
  <c r="BK177"/>
  <c r="J175"/>
  <c r="J166"/>
  <c r="J158"/>
  <c r="J156"/>
  <c r="J142"/>
  <c r="J133"/>
  <c r="BK131"/>
  <c r="BK128"/>
  <c r="BK239"/>
  <c r="J236"/>
  <c r="J234"/>
  <c r="BK230"/>
  <c r="J228"/>
  <c r="BK222"/>
  <c r="BK220"/>
  <c r="BK218"/>
  <c r="J217"/>
  <c r="BK215"/>
  <c r="J211"/>
  <c r="J205"/>
  <c r="J203"/>
  <c r="BK201"/>
  <c r="J199"/>
  <c r="J197"/>
  <c r="J195"/>
  <c r="J190"/>
  <c r="BK188"/>
  <c r="BK186"/>
  <c r="J164"/>
  <c r="J162"/>
  <c r="J137"/>
  <c r="J132"/>
  <c r="J130"/>
  <c r="J128"/>
  <c r="J216"/>
  <c r="J215"/>
  <c r="BK213"/>
  <c r="BK211"/>
  <c r="BK205"/>
  <c r="J201"/>
  <c r="J192"/>
  <c r="J186"/>
  <c r="BK180"/>
  <c r="BK166"/>
  <c r="BK164"/>
  <c r="BK158"/>
  <c r="BK152"/>
  <c r="J146"/>
  <c r="BK142"/>
  <c r="BK137"/>
  <c r="J127"/>
  <c i="1" r="AS94"/>
  <c i="2" r="J213"/>
  <c r="BK203"/>
  <c r="J179"/>
  <c r="BK171"/>
  <c r="BK159"/>
  <c r="J150"/>
  <c r="BK184"/>
  <c r="BK182"/>
  <c r="J152"/>
  <c r="BK146"/>
  <c l="1" r="P170"/>
  <c r="T125"/>
  <c r="P125"/>
  <c r="R170"/>
  <c r="R196"/>
  <c r="T223"/>
  <c r="BK125"/>
  <c r="J125"/>
  <c r="J98"/>
  <c r="BK170"/>
  <c r="J170"/>
  <c r="J99"/>
  <c r="BK196"/>
  <c r="J196"/>
  <c r="J101"/>
  <c r="T196"/>
  <c r="P223"/>
  <c r="R125"/>
  <c r="R124"/>
  <c r="R123"/>
  <c r="T170"/>
  <c r="P196"/>
  <c r="BK223"/>
  <c r="J223"/>
  <c r="J102"/>
  <c r="R223"/>
  <c i="3" r="BK120"/>
  <c r="J120"/>
  <c r="J98"/>
  <c r="P120"/>
  <c r="P119"/>
  <c r="P118"/>
  <c i="1" r="AU96"/>
  <c i="3" r="R120"/>
  <c r="R119"/>
  <c r="R118"/>
  <c r="T120"/>
  <c r="T119"/>
  <c r="T118"/>
  <c i="2" r="J119"/>
  <c r="BE126"/>
  <c r="BE127"/>
  <c r="BE128"/>
  <c r="BE137"/>
  <c r="BE142"/>
  <c r="BE166"/>
  <c r="BE175"/>
  <c r="BE177"/>
  <c r="BE179"/>
  <c r="BE156"/>
  <c r="BE190"/>
  <c r="BE195"/>
  <c r="BE209"/>
  <c r="BE217"/>
  <c r="BK194"/>
  <c r="J194"/>
  <c r="J100"/>
  <c r="J89"/>
  <c r="BE130"/>
  <c r="BE131"/>
  <c r="BE132"/>
  <c r="BE133"/>
  <c r="BE159"/>
  <c r="BE162"/>
  <c r="BE182"/>
  <c r="BE197"/>
  <c r="BE220"/>
  <c r="BE224"/>
  <c r="J120"/>
  <c r="BE160"/>
  <c r="BE180"/>
  <c r="BE181"/>
  <c r="BE184"/>
  <c r="BE213"/>
  <c r="BE221"/>
  <c r="E85"/>
  <c r="F120"/>
  <c r="BE150"/>
  <c r="BE171"/>
  <c r="BE201"/>
  <c r="BE222"/>
  <c r="BE226"/>
  <c r="BE230"/>
  <c r="BE234"/>
  <c i="3" r="BE126"/>
  <c i="2" r="BE152"/>
  <c r="BE158"/>
  <c r="BE186"/>
  <c r="BE188"/>
  <c r="BE203"/>
  <c r="BE205"/>
  <c r="BE207"/>
  <c r="BE211"/>
  <c r="BE218"/>
  <c r="BE228"/>
  <c r="BE232"/>
  <c i="3" r="J91"/>
  <c r="J92"/>
  <c i="2" r="BE146"/>
  <c r="BE164"/>
  <c r="BE199"/>
  <c r="BE215"/>
  <c r="BE216"/>
  <c r="BE236"/>
  <c r="BE239"/>
  <c r="BK238"/>
  <c r="J238"/>
  <c r="J103"/>
  <c i="3" r="F115"/>
  <c i="2" r="BE192"/>
  <c r="BE219"/>
  <c i="3" r="E85"/>
  <c r="J89"/>
  <c r="BE121"/>
  <c r="BE122"/>
  <c r="BE123"/>
  <c r="BE124"/>
  <c r="BE125"/>
  <c r="BE127"/>
  <c r="BE128"/>
  <c i="1" r="BC96"/>
  <c i="2" r="J34"/>
  <c i="1" r="AW95"/>
  <c i="3" r="F37"/>
  <c i="1" r="BD96"/>
  <c i="2" r="F34"/>
  <c i="1" r="BA95"/>
  <c i="2" r="F35"/>
  <c i="1" r="BB95"/>
  <c i="2" r="F36"/>
  <c i="1" r="BC95"/>
  <c i="2" r="F37"/>
  <c i="1" r="BD95"/>
  <c i="3" r="J34"/>
  <c i="1" r="AW96"/>
  <c i="3" r="F35"/>
  <c i="1" r="BB96"/>
  <c i="3" r="F34"/>
  <c i="1" r="BA96"/>
  <c i="2" l="1" r="P124"/>
  <c r="P123"/>
  <c i="1" r="AU95"/>
  <c i="2" r="T124"/>
  <c r="T123"/>
  <c r="BK124"/>
  <c r="J124"/>
  <c r="J97"/>
  <c i="3" r="BK119"/>
  <c r="J119"/>
  <c r="J97"/>
  <c i="1" r="AU94"/>
  <c i="2" r="J33"/>
  <c i="1" r="AV95"/>
  <c r="AT95"/>
  <c r="BA94"/>
  <c r="AW94"/>
  <c r="AK30"/>
  <c i="3" r="F33"/>
  <c i="1" r="AZ96"/>
  <c r="BD94"/>
  <c r="W33"/>
  <c i="3" r="J33"/>
  <c i="1" r="AV96"/>
  <c r="AT96"/>
  <c r="BC94"/>
  <c r="W32"/>
  <c i="2" r="F33"/>
  <c i="1" r="AZ95"/>
  <c r="BB94"/>
  <c r="W31"/>
  <c i="2" l="1" r="BK123"/>
  <c r="J123"/>
  <c i="3" r="BK118"/>
  <c r="J118"/>
  <c i="1" r="AZ94"/>
  <c r="W29"/>
  <c r="W30"/>
  <c r="AY94"/>
  <c r="AX94"/>
  <c i="3" r="J30"/>
  <c i="1" r="AG96"/>
  <c r="AN96"/>
  <c i="2" r="J30"/>
  <c i="1" r="AG95"/>
  <c r="AN95"/>
  <c i="2" l="1" r="J39"/>
  <c r="J96"/>
  <c i="3" r="J39"/>
  <c r="J96"/>
  <c i="1" r="AV94"/>
  <c r="AK29"/>
  <c r="AG94"/>
  <c l="1"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<sst xmlns="http://schemas.openxmlformats.org/spreadsheetml/2006/main">
  <si>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</si>
  <si>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</si>
  <si>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</si>
  <si>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</si>
  <si>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</si>
  <si>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{6df4cc54-19a0-46b3-9a47-2826bb7988af}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</si>
  <si>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</si>
  <si>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</si>
  <si>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</si>
  <si>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</si>
  <si>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</si>
  <si>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</si>
  <si>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</si>
  <si>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</si>
  <si>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OUDVORY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</si>
  <si>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</si>
  <si>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</si>
  <si>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Výstavba chodníku ke hřišti v obci Dvory, Nymburk</t>
  </si>
  <si>
    <t>KSO:</t>
  </si>
  <si>
    <t>CC-CZ:</t>
  </si>
  <si>
    <t>Místo:</t>
  </si>
  <si>
    <t>Dvory, Nymburk</t>
  </si>
  <si>
    <t>Datum:</t>
  </si>
  <si>
    <t>31. 5. 2020</t>
  </si>
  <si>
    <t>Zadavatel:</t>
  </si>
  <si>
    <t>IČ:</t>
  </si>
  <si>
    <t>Obec Dvory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</si>
  <si>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</si>
  <si>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</si>
  <si>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</si>
  <si>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</si>
  <si>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</si>
  <si>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</si>
  <si>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</si>
  <si>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</si>
  <si>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</si>
  <si>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</si>
  <si>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</si>
  <si>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</si>
  <si>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</si>
  <si>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</si>
  <si>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</si>
  <si>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</si>
  <si>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</si>
  <si>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</si>
  <si>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</si>
  <si>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</si>
  <si>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</si>
  <si>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</si>
  <si>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</si>
  <si>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</si>
  <si>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</si>
  <si>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</si>
  <si>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</si>
  <si>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</si>
  <si>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</si>
  <si>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</si>
  <si>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</si>
  <si>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</si>
  <si>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</si>
  <si>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</si>
  <si>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</si>
  <si>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</si>
  <si>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</si>
  <si>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</si>
  <si>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</si>
  <si>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</si>
  <si>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</si>
  <si>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</si>
  <si>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</si>
  <si>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</si>
  <si>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</si>
  <si>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</si>
  <si>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</si>
  <si>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</si>
  <si>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</si>
  <si>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</si>
  <si>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</si>
  <si>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</si>
  <si>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</si>
  <si>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</si>
  <si>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chodník, zpevněné plochy</t>
  </si>
  <si>
    <t>STA</t>
  </si>
  <si>
    <t>{3bcd01ff-02dc-45df-b52e-7202a139aece}</t>
  </si>
  <si>
    <t>2</t>
  </si>
  <si>
    <t>vedlejší a ostatní náklady</t>
  </si>
  <si>
    <t>{1ddd9f09-3fa9-418f-963d-759a2fbf9101}</t>
  </si>
  <si>
    <t>KRYCÍ LIST SOUPISU PRACÍ</t>
  </si>
  <si>
    <t>Objekt:</t>
  </si>
  <si>
    <t>1 - chodník, zpevněné plochy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</si>
  <si>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</si>
  <si>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</si>
  <si>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</si>
  <si>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</si>
  <si>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</si>
  <si>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</si>
  <si>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</si>
  <si>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</si>
  <si>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</si>
  <si>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</si>
  <si>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</si>
  <si>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</si>
  <si>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</si>
  <si>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</si>
  <si>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</si>
  <si>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</si>
  <si>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</si>
  <si>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</si>
  <si>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</si>
  <si>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</si>
  <si>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</si>
  <si>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</si>
  <si>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</si>
  <si>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</si>
  <si>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</si>
  <si>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</si>
  <si>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</si>
  <si>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</si>
  <si>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</si>
  <si>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</si>
  <si>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113106132</t>
  </si>
  <si>
    <t>Rozebrání dlažeb z betonových nebo kamenných dlaždic komunikací pro pěší strojně pl do 50 m2</t>
  </si>
  <si>
    <t>m2</t>
  </si>
  <si>
    <t>CS ÚRS 2020 01</t>
  </si>
  <si>
    <t>4</t>
  </si>
  <si>
    <t>608778361</t>
  </si>
  <si>
    <t>113107171</t>
  </si>
  <si>
    <t>Odstranění podkladu z betonu prostého tl 150 mm strojně pl přes 50 do 200 m2</t>
  </si>
  <si>
    <t>-878768310</t>
  </si>
  <si>
    <t>3</t>
  </si>
  <si>
    <t>113107222</t>
  </si>
  <si>
    <t>Odstranění podkladu z kameniva drceného tl 200 mm strojně pl přes 200 m2</t>
  </si>
  <si>
    <t>695359539</t>
  </si>
  <si>
    <t>VV</t>
  </si>
  <si>
    <t>67+17</t>
  </si>
  <si>
    <t>113107341</t>
  </si>
  <si>
    <t>Odstranění podkladu živičného tl 50 mm strojně pl do 50 m2</t>
  </si>
  <si>
    <t>689125093</t>
  </si>
  <si>
    <t>5</t>
  </si>
  <si>
    <t>113202111</t>
  </si>
  <si>
    <t>Vytrhání obrub krajníků obrubníků stojatých</t>
  </si>
  <si>
    <t>m</t>
  </si>
  <si>
    <t>-639600210</t>
  </si>
  <si>
    <t>6</t>
  </si>
  <si>
    <t>121151116</t>
  </si>
  <si>
    <t>Sejmutí ornice plochy do 500 m2 tl vrstvy do 400 mm strojně</t>
  </si>
  <si>
    <t>-1619071782</t>
  </si>
  <si>
    <t>7</t>
  </si>
  <si>
    <t>122251104</t>
  </si>
  <si>
    <t>Odkopávky a prokopávky nezapažené v hornině třídy těžitelnosti I, skupiny 3 objem do 500 m3 strojně</t>
  </si>
  <si>
    <t>m3</t>
  </si>
  <si>
    <t>-537833307</t>
  </si>
  <si>
    <t>"Chodník" (377,41-103-17-67)*0,25</t>
  </si>
  <si>
    <t>"sjezdy" 12,65*0,45</t>
  </si>
  <si>
    <t>Součet</t>
  </si>
  <si>
    <t>8</t>
  </si>
  <si>
    <t>162751117</t>
  </si>
  <si>
    <t>Vodorovné přemístění do 10000 m výkopku/sypaniny z horniny třídy těžitelnosti I, skupiny 1 až 3</t>
  </si>
  <si>
    <t>4865488</t>
  </si>
  <si>
    <t>"odvoz ornice dle pokynů živ.prostředí" 153*0,4</t>
  </si>
  <si>
    <t>"odkop-zemina" 53,296</t>
  </si>
  <si>
    <t>"čištění příkopu" 140*0,075</t>
  </si>
  <si>
    <t>9</t>
  </si>
  <si>
    <t>162751119</t>
  </si>
  <si>
    <t>Příplatek k vodorovnému přemístění výkopku/sypaniny z horniny třídy těžitelnosti I, skupiny 1 až 3 ZKD 1000 m přes 10000 m</t>
  </si>
  <si>
    <t>-1879663157</t>
  </si>
  <si>
    <t>"odkop-zemina" 53,296*10</t>
  </si>
  <si>
    <t>"čištění příkopu" 140*0,15*10</t>
  </si>
  <si>
    <t>10</t>
  </si>
  <si>
    <t>171152111</t>
  </si>
  <si>
    <t>Uložení sypaniny z hornin nesoudržných a sypkých do násypů zhutněných v aktivní zóně silnic a dálnic</t>
  </si>
  <si>
    <t>-734804537</t>
  </si>
  <si>
    <t>"chodník-pole" 103*0,15</t>
  </si>
  <si>
    <t>"chodník-před sokolovnou" 49*0,4</t>
  </si>
  <si>
    <t>11</t>
  </si>
  <si>
    <t>M</t>
  </si>
  <si>
    <t>58344171</t>
  </si>
  <si>
    <t>štěrkodrť frakce 0/32</t>
  </si>
  <si>
    <t>t</t>
  </si>
  <si>
    <t>-1261370945</t>
  </si>
  <si>
    <t>35,05*1,85</t>
  </si>
  <si>
    <t>12</t>
  </si>
  <si>
    <t>171201231</t>
  </si>
  <si>
    <t>Poplatek za uložení zeminy a kamení na recyklační skládce (skládkovné) kód odpadu 17 05 04</t>
  </si>
  <si>
    <t>841160498</t>
  </si>
  <si>
    <t>"odkop-zemina" 53,296*1,8</t>
  </si>
  <si>
    <t xml:space="preserve">"čištění příkopu"  13,58</t>
  </si>
  <si>
    <t>13</t>
  </si>
  <si>
    <t>171251201</t>
  </si>
  <si>
    <t>Uložení sypaniny na skládky nebo meziskládky</t>
  </si>
  <si>
    <t>-1061012796</t>
  </si>
  <si>
    <t>14</t>
  </si>
  <si>
    <t>181111111</t>
  </si>
  <si>
    <t>Plošná úprava terénu do 500 m2 zemina tř 1 až 4 nerovnosti do 100 mm v rovinně a svahu do 1:5</t>
  </si>
  <si>
    <t>-1150178309</t>
  </si>
  <si>
    <t>181351103</t>
  </si>
  <si>
    <t>Rozprostření ornice tl vrstvy do 200 mm pl do 500 m2 v rovině nebo ve svahu do 1:5 strojně</t>
  </si>
  <si>
    <t>-1388087089</t>
  </si>
  <si>
    <t>16</t>
  </si>
  <si>
    <t>10364100</t>
  </si>
  <si>
    <t>zemina pro terénní úpravy - tříděná</t>
  </si>
  <si>
    <t>673067886</t>
  </si>
  <si>
    <t>180*0,15*1,75</t>
  </si>
  <si>
    <t>17</t>
  </si>
  <si>
    <t>181411131</t>
  </si>
  <si>
    <t>Založení parkového trávníku výsevem plochy do 1000 m2 v rovině a ve svahu do 1:5</t>
  </si>
  <si>
    <t>695840849</t>
  </si>
  <si>
    <t>180</t>
  </si>
  <si>
    <t>18</t>
  </si>
  <si>
    <t>00572410</t>
  </si>
  <si>
    <t>osivo směs travní parková</t>
  </si>
  <si>
    <t>kg</t>
  </si>
  <si>
    <t>-291988480</t>
  </si>
  <si>
    <t>180/20</t>
  </si>
  <si>
    <t>19</t>
  </si>
  <si>
    <t>181951112</t>
  </si>
  <si>
    <t>Úprava pláně v hornině třídy těžitelnosti I, skupiny 1 až 3 se zhutněním</t>
  </si>
  <si>
    <t>-1476704062</t>
  </si>
  <si>
    <t>"Chodník" 343,1*1,1</t>
  </si>
  <si>
    <t>"sjezdy" 11,5*1,1</t>
  </si>
  <si>
    <t>Komunikace pozemní</t>
  </si>
  <si>
    <t>20</t>
  </si>
  <si>
    <t>564851111</t>
  </si>
  <si>
    <t>Podklad ze štěrkodrtě ŠD tl 150 mm</t>
  </si>
  <si>
    <t>153532115</t>
  </si>
  <si>
    <t>564871111</t>
  </si>
  <si>
    <t>Podklad ze štěrkodrtě ŠD tl 250 mm</t>
  </si>
  <si>
    <t>-411908605</t>
  </si>
  <si>
    <t>"plynulé napojéní sjezdu" 10</t>
  </si>
  <si>
    <t>22</t>
  </si>
  <si>
    <t>564952111</t>
  </si>
  <si>
    <t>Podklad z mechanicky zpevněného kameniva MZK tl 150 mm</t>
  </si>
  <si>
    <t>1426674955</t>
  </si>
  <si>
    <t>"sjezdy" 11,5*1,05</t>
  </si>
  <si>
    <t>23</t>
  </si>
  <si>
    <t>571908111</t>
  </si>
  <si>
    <t>Kryt vymývaným dekoračním kamenivem (kačírkem) tl 200 mm</t>
  </si>
  <si>
    <t>1417249336</t>
  </si>
  <si>
    <t>24</t>
  </si>
  <si>
    <t>573231108</t>
  </si>
  <si>
    <t>Postřik živičný spojovací ze silniční emulze v množství 0,50 kg/m2</t>
  </si>
  <si>
    <t>-1528300270</t>
  </si>
  <si>
    <t>25</t>
  </si>
  <si>
    <t>577144111</t>
  </si>
  <si>
    <t>Asfaltový beton vrstva obrusná ACO 11 (ABS) tř. I tl 50 mm š do 3 m z nemodifikovaného asfaltu</t>
  </si>
  <si>
    <t>895374056</t>
  </si>
  <si>
    <t>26</t>
  </si>
  <si>
    <t>596211113</t>
  </si>
  <si>
    <t>Kladení zámkové dlažby komunikací pro pěší tl 60 mm skupiny A pl přes 300 m2</t>
  </si>
  <si>
    <t>-1835015791</t>
  </si>
  <si>
    <t>330+13,1</t>
  </si>
  <si>
    <t>27</t>
  </si>
  <si>
    <t>59245018</t>
  </si>
  <si>
    <t>dlažba tvar obdélník betonová 200x100x60mm přírodní</t>
  </si>
  <si>
    <t>-629874618</t>
  </si>
  <si>
    <t>330*1,01</t>
  </si>
  <si>
    <t>28</t>
  </si>
  <si>
    <t>59245006</t>
  </si>
  <si>
    <t>dlažba tvar obdélník betonová pro nevidomé 200x100x60mm červená</t>
  </si>
  <si>
    <t>-1562234873</t>
  </si>
  <si>
    <t>13,1*1,01</t>
  </si>
  <si>
    <t>29</t>
  </si>
  <si>
    <t>596212210</t>
  </si>
  <si>
    <t>Kladení zámkové dlažby pozemních komunikací tl 80 mm skupiny A pl do 50 m2</t>
  </si>
  <si>
    <t>1886307898</t>
  </si>
  <si>
    <t>9+2,5</t>
  </si>
  <si>
    <t>30</t>
  </si>
  <si>
    <t>59245013</t>
  </si>
  <si>
    <t>dlažba zámková tvaru I 200x165x80mm přírodní</t>
  </si>
  <si>
    <t>1053693721</t>
  </si>
  <si>
    <t>9*1,01</t>
  </si>
  <si>
    <t>31</t>
  </si>
  <si>
    <t>59245226</t>
  </si>
  <si>
    <t>dlažba tvar obdélník betonová pro nevidomé 200x100x80mm červená</t>
  </si>
  <si>
    <t>619596057</t>
  </si>
  <si>
    <t>2,5*1,01</t>
  </si>
  <si>
    <t>Trubní vedení</t>
  </si>
  <si>
    <t>32</t>
  </si>
  <si>
    <t>899431111</t>
  </si>
  <si>
    <t>Výšková úprava uličního vstupu nebo vpusti do 200 mm zvýšením krycího hrnce, šoupěte nebo hydrantu</t>
  </si>
  <si>
    <t>kus</t>
  </si>
  <si>
    <t>1021414890</t>
  </si>
  <si>
    <t>Ostatní konstrukce a práce-bourání</t>
  </si>
  <si>
    <t>33</t>
  </si>
  <si>
    <t>916131213</t>
  </si>
  <si>
    <t>Osazení silničního obrubníku betonového stojatého s boční opěrou do lože z betonu prostého</t>
  </si>
  <si>
    <t>1759615872</t>
  </si>
  <si>
    <t>17+8+51</t>
  </si>
  <si>
    <t>34</t>
  </si>
  <si>
    <t>59217029</t>
  </si>
  <si>
    <t>obrubník betonový silniční nájezdový 1000x150x150mm</t>
  </si>
  <si>
    <t>1815455929</t>
  </si>
  <si>
    <t>17*1,01</t>
  </si>
  <si>
    <t>35</t>
  </si>
  <si>
    <t>59217030</t>
  </si>
  <si>
    <t>obrubník betonový silniční přechodový 1000x150x150-250mm</t>
  </si>
  <si>
    <t>-1345418106</t>
  </si>
  <si>
    <t>8*1,01</t>
  </si>
  <si>
    <t>36</t>
  </si>
  <si>
    <t>59217031</t>
  </si>
  <si>
    <t>obrubník betonový silniční 1000x150x250mm</t>
  </si>
  <si>
    <t>-1966391442</t>
  </si>
  <si>
    <t>51*1,01</t>
  </si>
  <si>
    <t>37</t>
  </si>
  <si>
    <t>916231213</t>
  </si>
  <si>
    <t>Osazení chodníkového obrubníku betonového stojatého s boční opěrou do lože z betonu prostého</t>
  </si>
  <si>
    <t>-1572332789</t>
  </si>
  <si>
    <t>13+329+14</t>
  </si>
  <si>
    <t>38</t>
  </si>
  <si>
    <t>59217017</t>
  </si>
  <si>
    <t>obrubník betonový chodníkový 1000x100x250mm</t>
  </si>
  <si>
    <t>-1966137401</t>
  </si>
  <si>
    <t>13*1,01</t>
  </si>
  <si>
    <t>39</t>
  </si>
  <si>
    <t>59217011</t>
  </si>
  <si>
    <t>obrubník betonový zahradní 500x50x200mm</t>
  </si>
  <si>
    <t>508597277</t>
  </si>
  <si>
    <t>329*1,01</t>
  </si>
  <si>
    <t>40</t>
  </si>
  <si>
    <t>59217003</t>
  </si>
  <si>
    <t>obrubník betonový zahradní 500x50x300mm</t>
  </si>
  <si>
    <t>-755655493</t>
  </si>
  <si>
    <t>14*1,01</t>
  </si>
  <si>
    <t>41</t>
  </si>
  <si>
    <t>916991121</t>
  </si>
  <si>
    <t>Lože pod obrubníky, krajníky nebo obruby z dlažebních kostek z betonu prostého C20/25 XF1</t>
  </si>
  <si>
    <t>535387351</t>
  </si>
  <si>
    <t>76*0,045+13*0,04+343*0,035</t>
  </si>
  <si>
    <t>42</t>
  </si>
  <si>
    <t>919112233</t>
  </si>
  <si>
    <t>Řezání spár pro vytvoření komůrky š 20 mm hl 40 mm pro těsnící zálivku v živičném krytu</t>
  </si>
  <si>
    <t>1005765696</t>
  </si>
  <si>
    <t>43</t>
  </si>
  <si>
    <t>919121132</t>
  </si>
  <si>
    <t>Těsnění spár zálivkou za studena pro komůrky š 20 mm hl 40 mm s těsnicím profilem</t>
  </si>
  <si>
    <t>1822162282</t>
  </si>
  <si>
    <t>44</t>
  </si>
  <si>
    <t>919411131</t>
  </si>
  <si>
    <t>Čelo propustku z betonu prostého se zvýšenými nároky na prostředí pro propustek z trub DN 300 až 500 - sklon 45 stupňů</t>
  </si>
  <si>
    <t>1734235261</t>
  </si>
  <si>
    <t>45</t>
  </si>
  <si>
    <t>919551111</t>
  </si>
  <si>
    <t>Zřízení propustku z trub plastových PE rýhovaných se spojkami nebo s hrdlem DN 300 mm</t>
  </si>
  <si>
    <t>1284023854</t>
  </si>
  <si>
    <t>46</t>
  </si>
  <si>
    <t>28617046</t>
  </si>
  <si>
    <t>trubka kanalizační PP korugovaná DN 300x6000mm SN10</t>
  </si>
  <si>
    <t>976057851</t>
  </si>
  <si>
    <t>47</t>
  </si>
  <si>
    <t>919735113</t>
  </si>
  <si>
    <t>Řezání stávajícího živičného krytu hl do 150 mm</t>
  </si>
  <si>
    <t>2007038924</t>
  </si>
  <si>
    <t>48</t>
  </si>
  <si>
    <t>938902111</t>
  </si>
  <si>
    <t>Čištění příkopů komunikací příkopovým rypadlem objem nánosu do 0,15 m3/m</t>
  </si>
  <si>
    <t>-1500069244</t>
  </si>
  <si>
    <t>49</t>
  </si>
  <si>
    <t>990951101</t>
  </si>
  <si>
    <t>Izolace proti zemní vlhkosti š. 0,75 m - nopová fólie vč. ukončovací lišty</t>
  </si>
  <si>
    <t>1413836543</t>
  </si>
  <si>
    <t>997</t>
  </si>
  <si>
    <t>Přesun sutě</t>
  </si>
  <si>
    <t>50</t>
  </si>
  <si>
    <t>997221551</t>
  </si>
  <si>
    <t>Vodorovná doprava suti ze sypkých materiálů do 1 km</t>
  </si>
  <si>
    <t>-1277724222</t>
  </si>
  <si>
    <t>24,36</t>
  </si>
  <si>
    <t>51</t>
  </si>
  <si>
    <t>997221559</t>
  </si>
  <si>
    <t>Příplatek ZKD 1 km u vodorovné dopravy suti ze sypkých materiálů</t>
  </si>
  <si>
    <t>436263113</t>
  </si>
  <si>
    <t>24,36*19</t>
  </si>
  <si>
    <t>52</t>
  </si>
  <si>
    <t>997221561</t>
  </si>
  <si>
    <t>Vodorovná doprava suti z kusových materiálů do 1 km</t>
  </si>
  <si>
    <t>-948359505</t>
  </si>
  <si>
    <t>2,94+4,335+21,775+3,28</t>
  </si>
  <si>
    <t>53</t>
  </si>
  <si>
    <t>997221569</t>
  </si>
  <si>
    <t>Příplatek ZKD 1 km u vodorovné dopravy suti z kusových materiálů</t>
  </si>
  <si>
    <t>968865807</t>
  </si>
  <si>
    <t>32,33*19</t>
  </si>
  <si>
    <t>54</t>
  </si>
  <si>
    <t>997221861</t>
  </si>
  <si>
    <t>Poplatek za uložení stavebního odpadu na recyklační skládce (skládkovné) z prostého betonu pod kódem 17 01 01</t>
  </si>
  <si>
    <t>33523287</t>
  </si>
  <si>
    <t>4,335+21,775+3,28</t>
  </si>
  <si>
    <t>55</t>
  </si>
  <si>
    <t>997221873</t>
  </si>
  <si>
    <t>Poplatek za uložení stavebního odpadu na recyklační skládce (skládkovné) zeminy a kamení zatříděného do Katalogu odpadů pod kódem 17 05 04</t>
  </si>
  <si>
    <t>1818534883</t>
  </si>
  <si>
    <t>56</t>
  </si>
  <si>
    <t>997221875</t>
  </si>
  <si>
    <t>Poplatek za uložení stavebního odpadu na recyklační skládce (skládkovné) asfaltového bez obsahu dehtu zatříděného do Katalogu odpadů pod kódem 17 03 02</t>
  </si>
  <si>
    <t>355872917</t>
  </si>
  <si>
    <t>2,94</t>
  </si>
  <si>
    <t>998</t>
  </si>
  <si>
    <t>Přesun hmot</t>
  </si>
  <si>
    <t>57</t>
  </si>
  <si>
    <t>998223011</t>
  </si>
  <si>
    <t>Přesun hmot pro pozemní komunikace s krytem dlážděným</t>
  </si>
  <si>
    <t>-442042612</t>
  </si>
  <si>
    <t>2 - vedlejší a ostatní náklady</t>
  </si>
  <si>
    <t xml:space="preserve">    OST - VRN</t>
  </si>
  <si>
    <t>OST</t>
  </si>
  <si>
    <t>VRN</t>
  </si>
  <si>
    <t>99911</t>
  </si>
  <si>
    <t>Vytyčení inženýrských sítí</t>
  </si>
  <si>
    <t>kpl</t>
  </si>
  <si>
    <t>512</t>
  </si>
  <si>
    <t>-2096113884</t>
  </si>
  <si>
    <t>99921</t>
  </si>
  <si>
    <t>Přechodné dopravní opatření - DIO během výstavby vč. projednání na PČR</t>
  </si>
  <si>
    <t>1538856955</t>
  </si>
  <si>
    <t>99931</t>
  </si>
  <si>
    <t>Zařízení staveniště</t>
  </si>
  <si>
    <t>2016406477</t>
  </si>
  <si>
    <t>99943</t>
  </si>
  <si>
    <t>Geodetické práce - vytyčení, geodetická dokumentace skutečného provedení, geodetické zaměření</t>
  </si>
  <si>
    <t>-803068688</t>
  </si>
  <si>
    <t>99951</t>
  </si>
  <si>
    <t>Zkoušky hutnění pláně - statická zkouška</t>
  </si>
  <si>
    <t>ks</t>
  </si>
  <si>
    <t>1660453559</t>
  </si>
  <si>
    <t>99961</t>
  </si>
  <si>
    <t>Zajištění všech zkoušek a dokladů k řádnému předání stavby</t>
  </si>
  <si>
    <t>-382555335</t>
  </si>
  <si>
    <t>99963</t>
  </si>
  <si>
    <t>Poplatky za dočasné zábory ploch, správní poplatky atd</t>
  </si>
  <si>
    <t>833292904</t>
  </si>
  <si>
    <t>99981</t>
  </si>
  <si>
    <t>Dokumentace skutečného provedení díla</t>
  </si>
  <si>
    <t>-84713568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</si>
</sst>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OUDVORY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Výstavba chodníku ke hřišti v obci Dvory, Nymburk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Dvory, Nymburk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31. 5. 2020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Dvory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'1 - chodník, zpevněné plochy'!J30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'1 - chodník, zpevněné plochy'!P123</f>
        <v>0</v>
      </c>
      <c r="AV95" s="127">
        <f>'1 - chodník, zpevněné plochy'!J33</f>
        <v>0</v>
      </c>
      <c r="AW95" s="127">
        <f>'1 - chodník, zpevněné plochy'!J34</f>
        <v>0</v>
      </c>
      <c r="AX95" s="127">
        <f>'1 - chodník, zpevněné plochy'!J35</f>
        <v>0</v>
      </c>
      <c r="AY95" s="127">
        <f>'1 - chodník, zpevněné plochy'!J36</f>
        <v>0</v>
      </c>
      <c r="AZ95" s="127">
        <f>'1 - chodník, zpevněné plochy'!F33</f>
        <v>0</v>
      </c>
      <c r="BA95" s="127">
        <f>'1 - chodník, zpevněné plochy'!F34</f>
        <v>0</v>
      </c>
      <c r="BB95" s="127">
        <f>'1 - chodník, zpevněné plochy'!F35</f>
        <v>0</v>
      </c>
      <c r="BC95" s="127">
        <f>'1 - chodník, zpevněné plochy'!F36</f>
        <v>0</v>
      </c>
      <c r="BD95" s="129">
        <f>'1 - chodník, zpevněné plochy'!F37</f>
        <v>0</v>
      </c>
      <c r="BE95" s="7"/>
      <c r="BT95" s="130" t="s">
        <v>80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16.5" customHeight="1">
      <c r="A96" s="118" t="s">
        <v>79</v>
      </c>
      <c r="B96" s="119"/>
      <c r="C96" s="120"/>
      <c r="D96" s="121" t="s">
        <v>84</v>
      </c>
      <c r="E96" s="121"/>
      <c r="F96" s="121"/>
      <c r="G96" s="121"/>
      <c r="H96" s="121"/>
      <c r="I96" s="122"/>
      <c r="J96" s="121" t="s">
        <v>85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'2 - vedlejší a ostatní ná...'!J30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82</v>
      </c>
      <c r="AR96" s="125"/>
      <c r="AS96" s="131">
        <v>0</v>
      </c>
      <c r="AT96" s="132">
        <f>ROUND(SUM(AV96:AW96),2)</f>
        <v>0</v>
      </c>
      <c r="AU96" s="133">
        <f>'2 - vedlejší a ostatní ná...'!P118</f>
        <v>0</v>
      </c>
      <c r="AV96" s="132">
        <f>'2 - vedlejší a ostatní ná...'!J33</f>
        <v>0</v>
      </c>
      <c r="AW96" s="132">
        <f>'2 - vedlejší a ostatní ná...'!J34</f>
        <v>0</v>
      </c>
      <c r="AX96" s="132">
        <f>'2 - vedlejší a ostatní ná...'!J35</f>
        <v>0</v>
      </c>
      <c r="AY96" s="132">
        <f>'2 - vedlejší a ostatní ná...'!J36</f>
        <v>0</v>
      </c>
      <c r="AZ96" s="132">
        <f>'2 - vedlejší a ostatní ná...'!F33</f>
        <v>0</v>
      </c>
      <c r="BA96" s="132">
        <f>'2 - vedlejší a ostatní ná...'!F34</f>
        <v>0</v>
      </c>
      <c r="BB96" s="132">
        <f>'2 - vedlejší a ostatní ná...'!F35</f>
        <v>0</v>
      </c>
      <c r="BC96" s="132">
        <f>'2 - vedlejší a ostatní ná...'!F36</f>
        <v>0</v>
      </c>
      <c r="BD96" s="134">
        <f>'2 - vedlejší a ostatní ná...'!F37</f>
        <v>0</v>
      </c>
      <c r="BE96" s="7"/>
      <c r="BT96" s="130" t="s">
        <v>80</v>
      </c>
      <c r="BV96" s="130" t="s">
        <v>77</v>
      </c>
      <c r="BW96" s="130" t="s">
        <v>86</v>
      </c>
      <c r="BX96" s="130" t="s">
        <v>5</v>
      </c>
      <c r="CL96" s="130" t="s">
        <v>1</v>
      </c>
      <c r="CM96" s="130" t="s">
        <v>84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C5E9N2wuMMvxr7+/NbJ6qvEy3VlwvJ/YCt9S+C0Z18D92J38dE292cWD/HGXeqbMh6rc0WEzUsv+UdxMR7qKpg==" hashValue="iHpAvM2O9bh0PlSG4rLLGmRaabAnRTsrofJ2Q3Xur1vcaZ2TJ7OKZeWVQwL/ZMW7wZtpKiyPsGnVpOsmqwaLR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 - chodník, zpevněné plochy'!C2" display="/"/>
    <hyperlink ref="A96" location="'2 - vedlejší a ostatní n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84</v>
      </c>
    </row>
    <row r="4" s="1" customFormat="1" ht="24.96" customHeight="1">
      <c r="B4" s="19"/>
      <c r="D4" s="139" t="s">
        <v>87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Výstavba chodníku ke hřišti v obci Dvory, Nymburk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88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89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31. 5. 2020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26</v>
      </c>
      <c r="F15" s="37"/>
      <c r="G15" s="37"/>
      <c r="H15" s="37"/>
      <c r="I15" s="146" t="s">
        <v>27</v>
      </c>
      <c r="J15" s="145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28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30</v>
      </c>
      <c r="E20" s="37"/>
      <c r="F20" s="37"/>
      <c r="G20" s="37"/>
      <c r="H20" s="37"/>
      <c r="I20" s="146" t="s">
        <v>25</v>
      </c>
      <c r="J20" s="145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tr">
        <f>IF('Rekapitulace stavby'!E17="","",'Rekapitulace stavby'!E17)</f>
        <v xml:space="preserve"> </v>
      </c>
      <c r="F21" s="37"/>
      <c r="G21" s="37"/>
      <c r="H21" s="37"/>
      <c r="I21" s="146" t="s">
        <v>27</v>
      </c>
      <c r="J21" s="145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33</v>
      </c>
      <c r="E23" s="37"/>
      <c r="F23" s="37"/>
      <c r="G23" s="37"/>
      <c r="H23" s="37"/>
      <c r="I23" s="146" t="s">
        <v>25</v>
      </c>
      <c r="J23" s="145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tr">
        <f>IF('Rekapitulace stavby'!E20="","",'Rekapitulace stavby'!E20)</f>
        <v xml:space="preserve"> </v>
      </c>
      <c r="F24" s="37"/>
      <c r="G24" s="37"/>
      <c r="H24" s="37"/>
      <c r="I24" s="146" t="s">
        <v>27</v>
      </c>
      <c r="J24" s="145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34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35</v>
      </c>
      <c r="E30" s="37"/>
      <c r="F30" s="37"/>
      <c r="G30" s="37"/>
      <c r="H30" s="37"/>
      <c r="I30" s="143"/>
      <c r="J30" s="156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37</v>
      </c>
      <c r="G32" s="37"/>
      <c r="H32" s="37"/>
      <c r="I32" s="158" t="s">
        <v>36</v>
      </c>
      <c r="J32" s="157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39</v>
      </c>
      <c r="E33" s="141" t="s">
        <v>40</v>
      </c>
      <c r="F33" s="160">
        <f>ROUND((SUM(BE123:BE239)),  2)</f>
        <v>0</v>
      </c>
      <c r="G33" s="37"/>
      <c r="H33" s="37"/>
      <c r="I33" s="161">
        <v>0.20999999999999999</v>
      </c>
      <c r="J33" s="160">
        <f>ROUND(((SUM(BE123:BE239))*I33),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41</v>
      </c>
      <c r="F34" s="160">
        <f>ROUND((SUM(BF123:BF239)),  2)</f>
        <v>0</v>
      </c>
      <c r="G34" s="37"/>
      <c r="H34" s="37"/>
      <c r="I34" s="161">
        <v>0.14999999999999999</v>
      </c>
      <c r="J34" s="160">
        <f>ROUND(((SUM(BF123:BF239))*I34),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42</v>
      </c>
      <c r="F35" s="160">
        <f>ROUND((SUM(BG123:BG239)),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43</v>
      </c>
      <c r="F36" s="160">
        <f>ROUND((SUM(BH123:BH239)),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44</v>
      </c>
      <c r="F37" s="160">
        <f>ROUND((SUM(BI123:BI239)),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48</v>
      </c>
      <c r="E50" s="171"/>
      <c r="F50" s="171"/>
      <c r="G50" s="170" t="s">
        <v>49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6"/>
      <c r="J61" s="177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52</v>
      </c>
      <c r="E65" s="178"/>
      <c r="F65" s="178"/>
      <c r="G65" s="170" t="s">
        <v>53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6"/>
      <c r="J76" s="177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Výstavba chodníku ke hřišti v obci Dvory, Nymburk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1 - chodník, zpevněné plochy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Dvory, Nymburk</v>
      </c>
      <c r="G89" s="39"/>
      <c r="H89" s="39"/>
      <c r="I89" s="146" t="s">
        <v>22</v>
      </c>
      <c r="J89" s="78" t="str">
        <f>IF(J12="","",J12)</f>
        <v>31. 5. 2020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Dvory</v>
      </c>
      <c r="G91" s="39"/>
      <c r="H91" s="39"/>
      <c r="I91" s="146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146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91</v>
      </c>
      <c r="D94" s="188"/>
      <c r="E94" s="188"/>
      <c r="F94" s="188"/>
      <c r="G94" s="188"/>
      <c r="H94" s="188"/>
      <c r="I94" s="189"/>
      <c r="J94" s="190" t="s">
        <v>92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93</v>
      </c>
      <c r="D96" s="39"/>
      <c r="E96" s="39"/>
      <c r="F96" s="39"/>
      <c r="G96" s="39"/>
      <c r="H96" s="39"/>
      <c r="I96" s="143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92"/>
      <c r="C97" s="193"/>
      <c r="D97" s="194" t="s">
        <v>95</v>
      </c>
      <c r="E97" s="195"/>
      <c r="F97" s="195"/>
      <c r="G97" s="195"/>
      <c r="H97" s="195"/>
      <c r="I97" s="196"/>
      <c r="J97" s="197">
        <f>J124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96</v>
      </c>
      <c r="E98" s="202"/>
      <c r="F98" s="202"/>
      <c r="G98" s="202"/>
      <c r="H98" s="202"/>
      <c r="I98" s="203"/>
      <c r="J98" s="204">
        <f>J125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97</v>
      </c>
      <c r="E99" s="202"/>
      <c r="F99" s="202"/>
      <c r="G99" s="202"/>
      <c r="H99" s="202"/>
      <c r="I99" s="203"/>
      <c r="J99" s="204">
        <f>J170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98</v>
      </c>
      <c r="E100" s="202"/>
      <c r="F100" s="202"/>
      <c r="G100" s="202"/>
      <c r="H100" s="202"/>
      <c r="I100" s="203"/>
      <c r="J100" s="204">
        <f>J194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99</v>
      </c>
      <c r="E101" s="202"/>
      <c r="F101" s="202"/>
      <c r="G101" s="202"/>
      <c r="H101" s="202"/>
      <c r="I101" s="203"/>
      <c r="J101" s="204">
        <f>J196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200"/>
      <c r="D102" s="201" t="s">
        <v>100</v>
      </c>
      <c r="E102" s="202"/>
      <c r="F102" s="202"/>
      <c r="G102" s="202"/>
      <c r="H102" s="202"/>
      <c r="I102" s="203"/>
      <c r="J102" s="204">
        <f>J223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101</v>
      </c>
      <c r="E103" s="202"/>
      <c r="F103" s="202"/>
      <c r="G103" s="202"/>
      <c r="H103" s="202"/>
      <c r="I103" s="203"/>
      <c r="J103" s="204">
        <f>J238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143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182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185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102</v>
      </c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6" t="str">
        <f>E7</f>
        <v>Výstavba chodníku ke hřišti v obci Dvory, Nymburk</v>
      </c>
      <c r="F113" s="31"/>
      <c r="G113" s="31"/>
      <c r="H113" s="31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88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1 - chodník, zpevněné plochy</v>
      </c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Dvory, Nymburk</v>
      </c>
      <c r="G117" s="39"/>
      <c r="H117" s="39"/>
      <c r="I117" s="146" t="s">
        <v>22</v>
      </c>
      <c r="J117" s="78" t="str">
        <f>IF(J12="","",J12)</f>
        <v>31. 5. 2020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9"/>
      <c r="E119" s="39"/>
      <c r="F119" s="26" t="str">
        <f>E15</f>
        <v>Obec Dvory</v>
      </c>
      <c r="G119" s="39"/>
      <c r="H119" s="39"/>
      <c r="I119" s="146" t="s">
        <v>30</v>
      </c>
      <c r="J119" s="35" t="str">
        <f>E21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146" t="s">
        <v>33</v>
      </c>
      <c r="J120" s="35" t="str">
        <f>E24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143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6"/>
      <c r="B122" s="207"/>
      <c r="C122" s="208" t="s">
        <v>103</v>
      </c>
      <c r="D122" s="209" t="s">
        <v>60</v>
      </c>
      <c r="E122" s="209" t="s">
        <v>56</v>
      </c>
      <c r="F122" s="209" t="s">
        <v>57</v>
      </c>
      <c r="G122" s="209" t="s">
        <v>104</v>
      </c>
      <c r="H122" s="209" t="s">
        <v>105</v>
      </c>
      <c r="I122" s="210" t="s">
        <v>106</v>
      </c>
      <c r="J122" s="209" t="s">
        <v>92</v>
      </c>
      <c r="K122" s="211" t="s">
        <v>107</v>
      </c>
      <c r="L122" s="212"/>
      <c r="M122" s="99" t="s">
        <v>1</v>
      </c>
      <c r="N122" s="100" t="s">
        <v>39</v>
      </c>
      <c r="O122" s="100" t="s">
        <v>108</v>
      </c>
      <c r="P122" s="100" t="s">
        <v>109</v>
      </c>
      <c r="Q122" s="100" t="s">
        <v>110</v>
      </c>
      <c r="R122" s="100" t="s">
        <v>111</v>
      </c>
      <c r="S122" s="100" t="s">
        <v>112</v>
      </c>
      <c r="T122" s="101" t="s">
        <v>113</v>
      </c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</row>
    <row r="123" s="2" customFormat="1" ht="22.8" customHeight="1">
      <c r="A123" s="37"/>
      <c r="B123" s="38"/>
      <c r="C123" s="106" t="s">
        <v>114</v>
      </c>
      <c r="D123" s="39"/>
      <c r="E123" s="39"/>
      <c r="F123" s="39"/>
      <c r="G123" s="39"/>
      <c r="H123" s="39"/>
      <c r="I123" s="143"/>
      <c r="J123" s="213">
        <f>BK123</f>
        <v>0</v>
      </c>
      <c r="K123" s="39"/>
      <c r="L123" s="43"/>
      <c r="M123" s="102"/>
      <c r="N123" s="214"/>
      <c r="O123" s="103"/>
      <c r="P123" s="215">
        <f>P124</f>
        <v>0</v>
      </c>
      <c r="Q123" s="103"/>
      <c r="R123" s="215">
        <f>R124</f>
        <v>314.09803250000004</v>
      </c>
      <c r="S123" s="103"/>
      <c r="T123" s="216">
        <f>T124</f>
        <v>70.269999999999996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74</v>
      </c>
      <c r="AU123" s="16" t="s">
        <v>94</v>
      </c>
      <c r="BK123" s="217">
        <f>BK124</f>
        <v>0</v>
      </c>
    </row>
    <row r="124" s="12" customFormat="1" ht="25.92" customHeight="1">
      <c r="A124" s="12"/>
      <c r="B124" s="218"/>
      <c r="C124" s="219"/>
      <c r="D124" s="220" t="s">
        <v>74</v>
      </c>
      <c r="E124" s="221" t="s">
        <v>115</v>
      </c>
      <c r="F124" s="221" t="s">
        <v>116</v>
      </c>
      <c r="G124" s="219"/>
      <c r="H124" s="219"/>
      <c r="I124" s="222"/>
      <c r="J124" s="223">
        <f>BK124</f>
        <v>0</v>
      </c>
      <c r="K124" s="219"/>
      <c r="L124" s="224"/>
      <c r="M124" s="225"/>
      <c r="N124" s="226"/>
      <c r="O124" s="226"/>
      <c r="P124" s="227">
        <f>P125+P170+P194+P196+P223+P238</f>
        <v>0</v>
      </c>
      <c r="Q124" s="226"/>
      <c r="R124" s="227">
        <f>R125+R170+R194+R196+R223+R238</f>
        <v>314.09803250000004</v>
      </c>
      <c r="S124" s="226"/>
      <c r="T124" s="228">
        <f>T125+T170+T194+T196+T223+T238</f>
        <v>70.269999999999996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9" t="s">
        <v>80</v>
      </c>
      <c r="AT124" s="230" t="s">
        <v>74</v>
      </c>
      <c r="AU124" s="230" t="s">
        <v>75</v>
      </c>
      <c r="AY124" s="229" t="s">
        <v>117</v>
      </c>
      <c r="BK124" s="231">
        <f>BK125+BK170+BK194+BK196+BK223+BK238</f>
        <v>0</v>
      </c>
    </row>
    <row r="125" s="12" customFormat="1" ht="22.8" customHeight="1">
      <c r="A125" s="12"/>
      <c r="B125" s="218"/>
      <c r="C125" s="219"/>
      <c r="D125" s="220" t="s">
        <v>74</v>
      </c>
      <c r="E125" s="232" t="s">
        <v>80</v>
      </c>
      <c r="F125" s="232" t="s">
        <v>118</v>
      </c>
      <c r="G125" s="219"/>
      <c r="H125" s="219"/>
      <c r="I125" s="222"/>
      <c r="J125" s="233">
        <f>BK125</f>
        <v>0</v>
      </c>
      <c r="K125" s="219"/>
      <c r="L125" s="224"/>
      <c r="M125" s="225"/>
      <c r="N125" s="226"/>
      <c r="O125" s="226"/>
      <c r="P125" s="227">
        <f>SUM(P126:P169)</f>
        <v>0</v>
      </c>
      <c r="Q125" s="226"/>
      <c r="R125" s="227">
        <f>SUM(R126:R169)</f>
        <v>112.102</v>
      </c>
      <c r="S125" s="226"/>
      <c r="T125" s="228">
        <f>SUM(T126:T169)</f>
        <v>56.689999999999998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9" t="s">
        <v>80</v>
      </c>
      <c r="AT125" s="230" t="s">
        <v>74</v>
      </c>
      <c r="AU125" s="230" t="s">
        <v>80</v>
      </c>
      <c r="AY125" s="229" t="s">
        <v>117</v>
      </c>
      <c r="BK125" s="231">
        <f>SUM(BK126:BK169)</f>
        <v>0</v>
      </c>
    </row>
    <row r="126" s="2" customFormat="1" ht="21.75" customHeight="1">
      <c r="A126" s="37"/>
      <c r="B126" s="38"/>
      <c r="C126" s="234" t="s">
        <v>80</v>
      </c>
      <c r="D126" s="234" t="s">
        <v>119</v>
      </c>
      <c r="E126" s="235" t="s">
        <v>120</v>
      </c>
      <c r="F126" s="236" t="s">
        <v>121</v>
      </c>
      <c r="G126" s="237" t="s">
        <v>122</v>
      </c>
      <c r="H126" s="238">
        <v>17</v>
      </c>
      <c r="I126" s="239"/>
      <c r="J126" s="240">
        <f>ROUND(I126*H126,2)</f>
        <v>0</v>
      </c>
      <c r="K126" s="236" t="s">
        <v>123</v>
      </c>
      <c r="L126" s="43"/>
      <c r="M126" s="241" t="s">
        <v>1</v>
      </c>
      <c r="N126" s="242" t="s">
        <v>40</v>
      </c>
      <c r="O126" s="90"/>
      <c r="P126" s="243">
        <f>O126*H126</f>
        <v>0</v>
      </c>
      <c r="Q126" s="243">
        <v>0</v>
      </c>
      <c r="R126" s="243">
        <f>Q126*H126</f>
        <v>0</v>
      </c>
      <c r="S126" s="243">
        <v>0.255</v>
      </c>
      <c r="T126" s="244">
        <f>S126*H126</f>
        <v>4.335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5" t="s">
        <v>124</v>
      </c>
      <c r="AT126" s="245" t="s">
        <v>119</v>
      </c>
      <c r="AU126" s="245" t="s">
        <v>84</v>
      </c>
      <c r="AY126" s="16" t="s">
        <v>117</v>
      </c>
      <c r="BE126" s="246">
        <f>IF(N126="základní",J126,0)</f>
        <v>0</v>
      </c>
      <c r="BF126" s="246">
        <f>IF(N126="snížená",J126,0)</f>
        <v>0</v>
      </c>
      <c r="BG126" s="246">
        <f>IF(N126="zákl. přenesená",J126,0)</f>
        <v>0</v>
      </c>
      <c r="BH126" s="246">
        <f>IF(N126="sníž. přenesená",J126,0)</f>
        <v>0</v>
      </c>
      <c r="BI126" s="246">
        <f>IF(N126="nulová",J126,0)</f>
        <v>0</v>
      </c>
      <c r="BJ126" s="16" t="s">
        <v>80</v>
      </c>
      <c r="BK126" s="246">
        <f>ROUND(I126*H126,2)</f>
        <v>0</v>
      </c>
      <c r="BL126" s="16" t="s">
        <v>124</v>
      </c>
      <c r="BM126" s="245" t="s">
        <v>125</v>
      </c>
    </row>
    <row r="127" s="2" customFormat="1" ht="21.75" customHeight="1">
      <c r="A127" s="37"/>
      <c r="B127" s="38"/>
      <c r="C127" s="234" t="s">
        <v>84</v>
      </c>
      <c r="D127" s="234" t="s">
        <v>119</v>
      </c>
      <c r="E127" s="235" t="s">
        <v>126</v>
      </c>
      <c r="F127" s="236" t="s">
        <v>127</v>
      </c>
      <c r="G127" s="237" t="s">
        <v>122</v>
      </c>
      <c r="H127" s="238">
        <v>67</v>
      </c>
      <c r="I127" s="239"/>
      <c r="J127" s="240">
        <f>ROUND(I127*H127,2)</f>
        <v>0</v>
      </c>
      <c r="K127" s="236" t="s">
        <v>123</v>
      </c>
      <c r="L127" s="43"/>
      <c r="M127" s="241" t="s">
        <v>1</v>
      </c>
      <c r="N127" s="242" t="s">
        <v>40</v>
      </c>
      <c r="O127" s="90"/>
      <c r="P127" s="243">
        <f>O127*H127</f>
        <v>0</v>
      </c>
      <c r="Q127" s="243">
        <v>0</v>
      </c>
      <c r="R127" s="243">
        <f>Q127*H127</f>
        <v>0</v>
      </c>
      <c r="S127" s="243">
        <v>0.32500000000000001</v>
      </c>
      <c r="T127" s="244">
        <f>S127*H127</f>
        <v>21.775000000000002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5" t="s">
        <v>124</v>
      </c>
      <c r="AT127" s="245" t="s">
        <v>119</v>
      </c>
      <c r="AU127" s="245" t="s">
        <v>84</v>
      </c>
      <c r="AY127" s="16" t="s">
        <v>117</v>
      </c>
      <c r="BE127" s="246">
        <f>IF(N127="základní",J127,0)</f>
        <v>0</v>
      </c>
      <c r="BF127" s="246">
        <f>IF(N127="snížená",J127,0)</f>
        <v>0</v>
      </c>
      <c r="BG127" s="246">
        <f>IF(N127="zákl. přenesená",J127,0)</f>
        <v>0</v>
      </c>
      <c r="BH127" s="246">
        <f>IF(N127="sníž. přenesená",J127,0)</f>
        <v>0</v>
      </c>
      <c r="BI127" s="246">
        <f>IF(N127="nulová",J127,0)</f>
        <v>0</v>
      </c>
      <c r="BJ127" s="16" t="s">
        <v>80</v>
      </c>
      <c r="BK127" s="246">
        <f>ROUND(I127*H127,2)</f>
        <v>0</v>
      </c>
      <c r="BL127" s="16" t="s">
        <v>124</v>
      </c>
      <c r="BM127" s="245" t="s">
        <v>128</v>
      </c>
    </row>
    <row r="128" s="2" customFormat="1" ht="21.75" customHeight="1">
      <c r="A128" s="37"/>
      <c r="B128" s="38"/>
      <c r="C128" s="234" t="s">
        <v>129</v>
      </c>
      <c r="D128" s="234" t="s">
        <v>119</v>
      </c>
      <c r="E128" s="235" t="s">
        <v>130</v>
      </c>
      <c r="F128" s="236" t="s">
        <v>131</v>
      </c>
      <c r="G128" s="237" t="s">
        <v>122</v>
      </c>
      <c r="H128" s="238">
        <v>84</v>
      </c>
      <c r="I128" s="239"/>
      <c r="J128" s="240">
        <f>ROUND(I128*H128,2)</f>
        <v>0</v>
      </c>
      <c r="K128" s="236" t="s">
        <v>123</v>
      </c>
      <c r="L128" s="43"/>
      <c r="M128" s="241" t="s">
        <v>1</v>
      </c>
      <c r="N128" s="242" t="s">
        <v>40</v>
      </c>
      <c r="O128" s="90"/>
      <c r="P128" s="243">
        <f>O128*H128</f>
        <v>0</v>
      </c>
      <c r="Q128" s="243">
        <v>0</v>
      </c>
      <c r="R128" s="243">
        <f>Q128*H128</f>
        <v>0</v>
      </c>
      <c r="S128" s="243">
        <v>0.28999999999999998</v>
      </c>
      <c r="T128" s="244">
        <f>S128*H128</f>
        <v>24.359999999999999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5" t="s">
        <v>124</v>
      </c>
      <c r="AT128" s="245" t="s">
        <v>119</v>
      </c>
      <c r="AU128" s="245" t="s">
        <v>84</v>
      </c>
      <c r="AY128" s="16" t="s">
        <v>117</v>
      </c>
      <c r="BE128" s="246">
        <f>IF(N128="základní",J128,0)</f>
        <v>0</v>
      </c>
      <c r="BF128" s="246">
        <f>IF(N128="snížená",J128,0)</f>
        <v>0</v>
      </c>
      <c r="BG128" s="246">
        <f>IF(N128="zákl. přenesená",J128,0)</f>
        <v>0</v>
      </c>
      <c r="BH128" s="246">
        <f>IF(N128="sníž. přenesená",J128,0)</f>
        <v>0</v>
      </c>
      <c r="BI128" s="246">
        <f>IF(N128="nulová",J128,0)</f>
        <v>0</v>
      </c>
      <c r="BJ128" s="16" t="s">
        <v>80</v>
      </c>
      <c r="BK128" s="246">
        <f>ROUND(I128*H128,2)</f>
        <v>0</v>
      </c>
      <c r="BL128" s="16" t="s">
        <v>124</v>
      </c>
      <c r="BM128" s="245" t="s">
        <v>132</v>
      </c>
    </row>
    <row r="129" s="13" customFormat="1">
      <c r="A129" s="13"/>
      <c r="B129" s="247"/>
      <c r="C129" s="248"/>
      <c r="D129" s="249" t="s">
        <v>133</v>
      </c>
      <c r="E129" s="250" t="s">
        <v>1</v>
      </c>
      <c r="F129" s="251" t="s">
        <v>134</v>
      </c>
      <c r="G129" s="248"/>
      <c r="H129" s="252">
        <v>84</v>
      </c>
      <c r="I129" s="253"/>
      <c r="J129" s="248"/>
      <c r="K129" s="248"/>
      <c r="L129" s="254"/>
      <c r="M129" s="255"/>
      <c r="N129" s="256"/>
      <c r="O129" s="256"/>
      <c r="P129" s="256"/>
      <c r="Q129" s="256"/>
      <c r="R129" s="256"/>
      <c r="S129" s="256"/>
      <c r="T129" s="25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8" t="s">
        <v>133</v>
      </c>
      <c r="AU129" s="258" t="s">
        <v>84</v>
      </c>
      <c r="AV129" s="13" t="s">
        <v>84</v>
      </c>
      <c r="AW129" s="13" t="s">
        <v>32</v>
      </c>
      <c r="AX129" s="13" t="s">
        <v>80</v>
      </c>
      <c r="AY129" s="258" t="s">
        <v>117</v>
      </c>
    </row>
    <row r="130" s="2" customFormat="1" ht="21.75" customHeight="1">
      <c r="A130" s="37"/>
      <c r="B130" s="38"/>
      <c r="C130" s="234" t="s">
        <v>124</v>
      </c>
      <c r="D130" s="234" t="s">
        <v>119</v>
      </c>
      <c r="E130" s="235" t="s">
        <v>135</v>
      </c>
      <c r="F130" s="236" t="s">
        <v>136</v>
      </c>
      <c r="G130" s="237" t="s">
        <v>122</v>
      </c>
      <c r="H130" s="238">
        <v>30</v>
      </c>
      <c r="I130" s="239"/>
      <c r="J130" s="240">
        <f>ROUND(I130*H130,2)</f>
        <v>0</v>
      </c>
      <c r="K130" s="236" t="s">
        <v>123</v>
      </c>
      <c r="L130" s="43"/>
      <c r="M130" s="241" t="s">
        <v>1</v>
      </c>
      <c r="N130" s="242" t="s">
        <v>40</v>
      </c>
      <c r="O130" s="90"/>
      <c r="P130" s="243">
        <f>O130*H130</f>
        <v>0</v>
      </c>
      <c r="Q130" s="243">
        <v>0</v>
      </c>
      <c r="R130" s="243">
        <f>Q130*H130</f>
        <v>0</v>
      </c>
      <c r="S130" s="243">
        <v>0.098000000000000004</v>
      </c>
      <c r="T130" s="244">
        <f>S130*H130</f>
        <v>2.9399999999999999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5" t="s">
        <v>124</v>
      </c>
      <c r="AT130" s="245" t="s">
        <v>119</v>
      </c>
      <c r="AU130" s="245" t="s">
        <v>84</v>
      </c>
      <c r="AY130" s="16" t="s">
        <v>117</v>
      </c>
      <c r="BE130" s="246">
        <f>IF(N130="základní",J130,0)</f>
        <v>0</v>
      </c>
      <c r="BF130" s="246">
        <f>IF(N130="snížená",J130,0)</f>
        <v>0</v>
      </c>
      <c r="BG130" s="246">
        <f>IF(N130="zákl. přenesená",J130,0)</f>
        <v>0</v>
      </c>
      <c r="BH130" s="246">
        <f>IF(N130="sníž. přenesená",J130,0)</f>
        <v>0</v>
      </c>
      <c r="BI130" s="246">
        <f>IF(N130="nulová",J130,0)</f>
        <v>0</v>
      </c>
      <c r="BJ130" s="16" t="s">
        <v>80</v>
      </c>
      <c r="BK130" s="246">
        <f>ROUND(I130*H130,2)</f>
        <v>0</v>
      </c>
      <c r="BL130" s="16" t="s">
        <v>124</v>
      </c>
      <c r="BM130" s="245" t="s">
        <v>137</v>
      </c>
    </row>
    <row r="131" s="2" customFormat="1" ht="16.5" customHeight="1">
      <c r="A131" s="37"/>
      <c r="B131" s="38"/>
      <c r="C131" s="234" t="s">
        <v>138</v>
      </c>
      <c r="D131" s="234" t="s">
        <v>119</v>
      </c>
      <c r="E131" s="235" t="s">
        <v>139</v>
      </c>
      <c r="F131" s="236" t="s">
        <v>140</v>
      </c>
      <c r="G131" s="237" t="s">
        <v>141</v>
      </c>
      <c r="H131" s="238">
        <v>16</v>
      </c>
      <c r="I131" s="239"/>
      <c r="J131" s="240">
        <f>ROUND(I131*H131,2)</f>
        <v>0</v>
      </c>
      <c r="K131" s="236" t="s">
        <v>123</v>
      </c>
      <c r="L131" s="43"/>
      <c r="M131" s="241" t="s">
        <v>1</v>
      </c>
      <c r="N131" s="242" t="s">
        <v>40</v>
      </c>
      <c r="O131" s="90"/>
      <c r="P131" s="243">
        <f>O131*H131</f>
        <v>0</v>
      </c>
      <c r="Q131" s="243">
        <v>0</v>
      </c>
      <c r="R131" s="243">
        <f>Q131*H131</f>
        <v>0</v>
      </c>
      <c r="S131" s="243">
        <v>0.20499999999999999</v>
      </c>
      <c r="T131" s="244">
        <f>S131*H131</f>
        <v>3.2799999999999998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5" t="s">
        <v>124</v>
      </c>
      <c r="AT131" s="245" t="s">
        <v>119</v>
      </c>
      <c r="AU131" s="245" t="s">
        <v>84</v>
      </c>
      <c r="AY131" s="16" t="s">
        <v>117</v>
      </c>
      <c r="BE131" s="246">
        <f>IF(N131="základní",J131,0)</f>
        <v>0</v>
      </c>
      <c r="BF131" s="246">
        <f>IF(N131="snížená",J131,0)</f>
        <v>0</v>
      </c>
      <c r="BG131" s="246">
        <f>IF(N131="zákl. přenesená",J131,0)</f>
        <v>0</v>
      </c>
      <c r="BH131" s="246">
        <f>IF(N131="sníž. přenesená",J131,0)</f>
        <v>0</v>
      </c>
      <c r="BI131" s="246">
        <f>IF(N131="nulová",J131,0)</f>
        <v>0</v>
      </c>
      <c r="BJ131" s="16" t="s">
        <v>80</v>
      </c>
      <c r="BK131" s="246">
        <f>ROUND(I131*H131,2)</f>
        <v>0</v>
      </c>
      <c r="BL131" s="16" t="s">
        <v>124</v>
      </c>
      <c r="BM131" s="245" t="s">
        <v>142</v>
      </c>
    </row>
    <row r="132" s="2" customFormat="1" ht="21.75" customHeight="1">
      <c r="A132" s="37"/>
      <c r="B132" s="38"/>
      <c r="C132" s="234" t="s">
        <v>143</v>
      </c>
      <c r="D132" s="234" t="s">
        <v>119</v>
      </c>
      <c r="E132" s="235" t="s">
        <v>144</v>
      </c>
      <c r="F132" s="236" t="s">
        <v>145</v>
      </c>
      <c r="G132" s="237" t="s">
        <v>122</v>
      </c>
      <c r="H132" s="238">
        <v>153</v>
      </c>
      <c r="I132" s="239"/>
      <c r="J132" s="240">
        <f>ROUND(I132*H132,2)</f>
        <v>0</v>
      </c>
      <c r="K132" s="236" t="s">
        <v>123</v>
      </c>
      <c r="L132" s="43"/>
      <c r="M132" s="241" t="s">
        <v>1</v>
      </c>
      <c r="N132" s="242" t="s">
        <v>40</v>
      </c>
      <c r="O132" s="90"/>
      <c r="P132" s="243">
        <f>O132*H132</f>
        <v>0</v>
      </c>
      <c r="Q132" s="243">
        <v>0</v>
      </c>
      <c r="R132" s="243">
        <f>Q132*H132</f>
        <v>0</v>
      </c>
      <c r="S132" s="243">
        <v>0</v>
      </c>
      <c r="T132" s="244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5" t="s">
        <v>124</v>
      </c>
      <c r="AT132" s="245" t="s">
        <v>119</v>
      </c>
      <c r="AU132" s="245" t="s">
        <v>84</v>
      </c>
      <c r="AY132" s="16" t="s">
        <v>117</v>
      </c>
      <c r="BE132" s="246">
        <f>IF(N132="základní",J132,0)</f>
        <v>0</v>
      </c>
      <c r="BF132" s="246">
        <f>IF(N132="snížená",J132,0)</f>
        <v>0</v>
      </c>
      <c r="BG132" s="246">
        <f>IF(N132="zákl. přenesená",J132,0)</f>
        <v>0</v>
      </c>
      <c r="BH132" s="246">
        <f>IF(N132="sníž. přenesená",J132,0)</f>
        <v>0</v>
      </c>
      <c r="BI132" s="246">
        <f>IF(N132="nulová",J132,0)</f>
        <v>0</v>
      </c>
      <c r="BJ132" s="16" t="s">
        <v>80</v>
      </c>
      <c r="BK132" s="246">
        <f>ROUND(I132*H132,2)</f>
        <v>0</v>
      </c>
      <c r="BL132" s="16" t="s">
        <v>124</v>
      </c>
      <c r="BM132" s="245" t="s">
        <v>146</v>
      </c>
    </row>
    <row r="133" s="2" customFormat="1" ht="21.75" customHeight="1">
      <c r="A133" s="37"/>
      <c r="B133" s="38"/>
      <c r="C133" s="234" t="s">
        <v>147</v>
      </c>
      <c r="D133" s="234" t="s">
        <v>119</v>
      </c>
      <c r="E133" s="235" t="s">
        <v>148</v>
      </c>
      <c r="F133" s="236" t="s">
        <v>149</v>
      </c>
      <c r="G133" s="237" t="s">
        <v>150</v>
      </c>
      <c r="H133" s="238">
        <v>53.295999999999999</v>
      </c>
      <c r="I133" s="239"/>
      <c r="J133" s="240">
        <f>ROUND(I133*H133,2)</f>
        <v>0</v>
      </c>
      <c r="K133" s="236" t="s">
        <v>123</v>
      </c>
      <c r="L133" s="43"/>
      <c r="M133" s="241" t="s">
        <v>1</v>
      </c>
      <c r="N133" s="242" t="s">
        <v>40</v>
      </c>
      <c r="O133" s="90"/>
      <c r="P133" s="243">
        <f>O133*H133</f>
        <v>0</v>
      </c>
      <c r="Q133" s="243">
        <v>0</v>
      </c>
      <c r="R133" s="243">
        <f>Q133*H133</f>
        <v>0</v>
      </c>
      <c r="S133" s="243">
        <v>0</v>
      </c>
      <c r="T133" s="24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5" t="s">
        <v>124</v>
      </c>
      <c r="AT133" s="245" t="s">
        <v>119</v>
      </c>
      <c r="AU133" s="245" t="s">
        <v>84</v>
      </c>
      <c r="AY133" s="16" t="s">
        <v>117</v>
      </c>
      <c r="BE133" s="246">
        <f>IF(N133="základní",J133,0)</f>
        <v>0</v>
      </c>
      <c r="BF133" s="246">
        <f>IF(N133="snížená",J133,0)</f>
        <v>0</v>
      </c>
      <c r="BG133" s="246">
        <f>IF(N133="zákl. přenesená",J133,0)</f>
        <v>0</v>
      </c>
      <c r="BH133" s="246">
        <f>IF(N133="sníž. přenesená",J133,0)</f>
        <v>0</v>
      </c>
      <c r="BI133" s="246">
        <f>IF(N133="nulová",J133,0)</f>
        <v>0</v>
      </c>
      <c r="BJ133" s="16" t="s">
        <v>80</v>
      </c>
      <c r="BK133" s="246">
        <f>ROUND(I133*H133,2)</f>
        <v>0</v>
      </c>
      <c r="BL133" s="16" t="s">
        <v>124</v>
      </c>
      <c r="BM133" s="245" t="s">
        <v>151</v>
      </c>
    </row>
    <row r="134" s="13" customFormat="1">
      <c r="A134" s="13"/>
      <c r="B134" s="247"/>
      <c r="C134" s="248"/>
      <c r="D134" s="249" t="s">
        <v>133</v>
      </c>
      <c r="E134" s="250" t="s">
        <v>1</v>
      </c>
      <c r="F134" s="251" t="s">
        <v>152</v>
      </c>
      <c r="G134" s="248"/>
      <c r="H134" s="252">
        <v>47.603000000000002</v>
      </c>
      <c r="I134" s="253"/>
      <c r="J134" s="248"/>
      <c r="K134" s="248"/>
      <c r="L134" s="254"/>
      <c r="M134" s="255"/>
      <c r="N134" s="256"/>
      <c r="O134" s="256"/>
      <c r="P134" s="256"/>
      <c r="Q134" s="256"/>
      <c r="R134" s="256"/>
      <c r="S134" s="256"/>
      <c r="T134" s="25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8" t="s">
        <v>133</v>
      </c>
      <c r="AU134" s="258" t="s">
        <v>84</v>
      </c>
      <c r="AV134" s="13" t="s">
        <v>84</v>
      </c>
      <c r="AW134" s="13" t="s">
        <v>32</v>
      </c>
      <c r="AX134" s="13" t="s">
        <v>75</v>
      </c>
      <c r="AY134" s="258" t="s">
        <v>117</v>
      </c>
    </row>
    <row r="135" s="13" customFormat="1">
      <c r="A135" s="13"/>
      <c r="B135" s="247"/>
      <c r="C135" s="248"/>
      <c r="D135" s="249" t="s">
        <v>133</v>
      </c>
      <c r="E135" s="250" t="s">
        <v>1</v>
      </c>
      <c r="F135" s="251" t="s">
        <v>153</v>
      </c>
      <c r="G135" s="248"/>
      <c r="H135" s="252">
        <v>5.6929999999999996</v>
      </c>
      <c r="I135" s="253"/>
      <c r="J135" s="248"/>
      <c r="K135" s="248"/>
      <c r="L135" s="254"/>
      <c r="M135" s="255"/>
      <c r="N135" s="256"/>
      <c r="O135" s="256"/>
      <c r="P135" s="256"/>
      <c r="Q135" s="256"/>
      <c r="R135" s="256"/>
      <c r="S135" s="256"/>
      <c r="T135" s="25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8" t="s">
        <v>133</v>
      </c>
      <c r="AU135" s="258" t="s">
        <v>84</v>
      </c>
      <c r="AV135" s="13" t="s">
        <v>84</v>
      </c>
      <c r="AW135" s="13" t="s">
        <v>32</v>
      </c>
      <c r="AX135" s="13" t="s">
        <v>75</v>
      </c>
      <c r="AY135" s="258" t="s">
        <v>117</v>
      </c>
    </row>
    <row r="136" s="14" customFormat="1">
      <c r="A136" s="14"/>
      <c r="B136" s="259"/>
      <c r="C136" s="260"/>
      <c r="D136" s="249" t="s">
        <v>133</v>
      </c>
      <c r="E136" s="261" t="s">
        <v>1</v>
      </c>
      <c r="F136" s="262" t="s">
        <v>154</v>
      </c>
      <c r="G136" s="260"/>
      <c r="H136" s="263">
        <v>53.295999999999999</v>
      </c>
      <c r="I136" s="264"/>
      <c r="J136" s="260"/>
      <c r="K136" s="260"/>
      <c r="L136" s="265"/>
      <c r="M136" s="266"/>
      <c r="N136" s="267"/>
      <c r="O136" s="267"/>
      <c r="P136" s="267"/>
      <c r="Q136" s="267"/>
      <c r="R136" s="267"/>
      <c r="S136" s="267"/>
      <c r="T136" s="26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9" t="s">
        <v>133</v>
      </c>
      <c r="AU136" s="269" t="s">
        <v>84</v>
      </c>
      <c r="AV136" s="14" t="s">
        <v>124</v>
      </c>
      <c r="AW136" s="14" t="s">
        <v>32</v>
      </c>
      <c r="AX136" s="14" t="s">
        <v>80</v>
      </c>
      <c r="AY136" s="269" t="s">
        <v>117</v>
      </c>
    </row>
    <row r="137" s="2" customFormat="1" ht="21.75" customHeight="1">
      <c r="A137" s="37"/>
      <c r="B137" s="38"/>
      <c r="C137" s="234" t="s">
        <v>155</v>
      </c>
      <c r="D137" s="234" t="s">
        <v>119</v>
      </c>
      <c r="E137" s="235" t="s">
        <v>156</v>
      </c>
      <c r="F137" s="236" t="s">
        <v>157</v>
      </c>
      <c r="G137" s="237" t="s">
        <v>150</v>
      </c>
      <c r="H137" s="238">
        <v>124.996</v>
      </c>
      <c r="I137" s="239"/>
      <c r="J137" s="240">
        <f>ROUND(I137*H137,2)</f>
        <v>0</v>
      </c>
      <c r="K137" s="236" t="s">
        <v>123</v>
      </c>
      <c r="L137" s="43"/>
      <c r="M137" s="241" t="s">
        <v>1</v>
      </c>
      <c r="N137" s="242" t="s">
        <v>40</v>
      </c>
      <c r="O137" s="90"/>
      <c r="P137" s="243">
        <f>O137*H137</f>
        <v>0</v>
      </c>
      <c r="Q137" s="243">
        <v>0</v>
      </c>
      <c r="R137" s="243">
        <f>Q137*H137</f>
        <v>0</v>
      </c>
      <c r="S137" s="243">
        <v>0</v>
      </c>
      <c r="T137" s="24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5" t="s">
        <v>124</v>
      </c>
      <c r="AT137" s="245" t="s">
        <v>119</v>
      </c>
      <c r="AU137" s="245" t="s">
        <v>84</v>
      </c>
      <c r="AY137" s="16" t="s">
        <v>117</v>
      </c>
      <c r="BE137" s="246">
        <f>IF(N137="základní",J137,0)</f>
        <v>0</v>
      </c>
      <c r="BF137" s="246">
        <f>IF(N137="snížená",J137,0)</f>
        <v>0</v>
      </c>
      <c r="BG137" s="246">
        <f>IF(N137="zákl. přenesená",J137,0)</f>
        <v>0</v>
      </c>
      <c r="BH137" s="246">
        <f>IF(N137="sníž. přenesená",J137,0)</f>
        <v>0</v>
      </c>
      <c r="BI137" s="246">
        <f>IF(N137="nulová",J137,0)</f>
        <v>0</v>
      </c>
      <c r="BJ137" s="16" t="s">
        <v>80</v>
      </c>
      <c r="BK137" s="246">
        <f>ROUND(I137*H137,2)</f>
        <v>0</v>
      </c>
      <c r="BL137" s="16" t="s">
        <v>124</v>
      </c>
      <c r="BM137" s="245" t="s">
        <v>158</v>
      </c>
    </row>
    <row r="138" s="13" customFormat="1">
      <c r="A138" s="13"/>
      <c r="B138" s="247"/>
      <c r="C138" s="248"/>
      <c r="D138" s="249" t="s">
        <v>133</v>
      </c>
      <c r="E138" s="250" t="s">
        <v>1</v>
      </c>
      <c r="F138" s="251" t="s">
        <v>159</v>
      </c>
      <c r="G138" s="248"/>
      <c r="H138" s="252">
        <v>61.200000000000003</v>
      </c>
      <c r="I138" s="253"/>
      <c r="J138" s="248"/>
      <c r="K138" s="248"/>
      <c r="L138" s="254"/>
      <c r="M138" s="255"/>
      <c r="N138" s="256"/>
      <c r="O138" s="256"/>
      <c r="P138" s="256"/>
      <c r="Q138" s="256"/>
      <c r="R138" s="256"/>
      <c r="S138" s="256"/>
      <c r="T138" s="25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8" t="s">
        <v>133</v>
      </c>
      <c r="AU138" s="258" t="s">
        <v>84</v>
      </c>
      <c r="AV138" s="13" t="s">
        <v>84</v>
      </c>
      <c r="AW138" s="13" t="s">
        <v>32</v>
      </c>
      <c r="AX138" s="13" t="s">
        <v>75</v>
      </c>
      <c r="AY138" s="258" t="s">
        <v>117</v>
      </c>
    </row>
    <row r="139" s="13" customFormat="1">
      <c r="A139" s="13"/>
      <c r="B139" s="247"/>
      <c r="C139" s="248"/>
      <c r="D139" s="249" t="s">
        <v>133</v>
      </c>
      <c r="E139" s="250" t="s">
        <v>1</v>
      </c>
      <c r="F139" s="251" t="s">
        <v>160</v>
      </c>
      <c r="G139" s="248"/>
      <c r="H139" s="252">
        <v>53.295999999999999</v>
      </c>
      <c r="I139" s="253"/>
      <c r="J139" s="248"/>
      <c r="K139" s="248"/>
      <c r="L139" s="254"/>
      <c r="M139" s="255"/>
      <c r="N139" s="256"/>
      <c r="O139" s="256"/>
      <c r="P139" s="256"/>
      <c r="Q139" s="256"/>
      <c r="R139" s="256"/>
      <c r="S139" s="256"/>
      <c r="T139" s="25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8" t="s">
        <v>133</v>
      </c>
      <c r="AU139" s="258" t="s">
        <v>84</v>
      </c>
      <c r="AV139" s="13" t="s">
        <v>84</v>
      </c>
      <c r="AW139" s="13" t="s">
        <v>32</v>
      </c>
      <c r="AX139" s="13" t="s">
        <v>75</v>
      </c>
      <c r="AY139" s="258" t="s">
        <v>117</v>
      </c>
    </row>
    <row r="140" s="13" customFormat="1">
      <c r="A140" s="13"/>
      <c r="B140" s="247"/>
      <c r="C140" s="248"/>
      <c r="D140" s="249" t="s">
        <v>133</v>
      </c>
      <c r="E140" s="250" t="s">
        <v>1</v>
      </c>
      <c r="F140" s="251" t="s">
        <v>161</v>
      </c>
      <c r="G140" s="248"/>
      <c r="H140" s="252">
        <v>10.5</v>
      </c>
      <c r="I140" s="253"/>
      <c r="J140" s="248"/>
      <c r="K140" s="248"/>
      <c r="L140" s="254"/>
      <c r="M140" s="255"/>
      <c r="N140" s="256"/>
      <c r="O140" s="256"/>
      <c r="P140" s="256"/>
      <c r="Q140" s="256"/>
      <c r="R140" s="256"/>
      <c r="S140" s="256"/>
      <c r="T140" s="25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8" t="s">
        <v>133</v>
      </c>
      <c r="AU140" s="258" t="s">
        <v>84</v>
      </c>
      <c r="AV140" s="13" t="s">
        <v>84</v>
      </c>
      <c r="AW140" s="13" t="s">
        <v>32</v>
      </c>
      <c r="AX140" s="13" t="s">
        <v>75</v>
      </c>
      <c r="AY140" s="258" t="s">
        <v>117</v>
      </c>
    </row>
    <row r="141" s="14" customFormat="1">
      <c r="A141" s="14"/>
      <c r="B141" s="259"/>
      <c r="C141" s="260"/>
      <c r="D141" s="249" t="s">
        <v>133</v>
      </c>
      <c r="E141" s="261" t="s">
        <v>1</v>
      </c>
      <c r="F141" s="262" t="s">
        <v>154</v>
      </c>
      <c r="G141" s="260"/>
      <c r="H141" s="263">
        <v>124.996</v>
      </c>
      <c r="I141" s="264"/>
      <c r="J141" s="260"/>
      <c r="K141" s="260"/>
      <c r="L141" s="265"/>
      <c r="M141" s="266"/>
      <c r="N141" s="267"/>
      <c r="O141" s="267"/>
      <c r="P141" s="267"/>
      <c r="Q141" s="267"/>
      <c r="R141" s="267"/>
      <c r="S141" s="267"/>
      <c r="T141" s="26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9" t="s">
        <v>133</v>
      </c>
      <c r="AU141" s="269" t="s">
        <v>84</v>
      </c>
      <c r="AV141" s="14" t="s">
        <v>124</v>
      </c>
      <c r="AW141" s="14" t="s">
        <v>32</v>
      </c>
      <c r="AX141" s="14" t="s">
        <v>80</v>
      </c>
      <c r="AY141" s="269" t="s">
        <v>117</v>
      </c>
    </row>
    <row r="142" s="2" customFormat="1" ht="33" customHeight="1">
      <c r="A142" s="37"/>
      <c r="B142" s="38"/>
      <c r="C142" s="234" t="s">
        <v>162</v>
      </c>
      <c r="D142" s="234" t="s">
        <v>119</v>
      </c>
      <c r="E142" s="235" t="s">
        <v>163</v>
      </c>
      <c r="F142" s="236" t="s">
        <v>164</v>
      </c>
      <c r="G142" s="237" t="s">
        <v>150</v>
      </c>
      <c r="H142" s="238">
        <v>742.96000000000004</v>
      </c>
      <c r="I142" s="239"/>
      <c r="J142" s="240">
        <f>ROUND(I142*H142,2)</f>
        <v>0</v>
      </c>
      <c r="K142" s="236" t="s">
        <v>123</v>
      </c>
      <c r="L142" s="43"/>
      <c r="M142" s="241" t="s">
        <v>1</v>
      </c>
      <c r="N142" s="242" t="s">
        <v>40</v>
      </c>
      <c r="O142" s="90"/>
      <c r="P142" s="243">
        <f>O142*H142</f>
        <v>0</v>
      </c>
      <c r="Q142" s="243">
        <v>0</v>
      </c>
      <c r="R142" s="243">
        <f>Q142*H142</f>
        <v>0</v>
      </c>
      <c r="S142" s="243">
        <v>0</v>
      </c>
      <c r="T142" s="24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5" t="s">
        <v>124</v>
      </c>
      <c r="AT142" s="245" t="s">
        <v>119</v>
      </c>
      <c r="AU142" s="245" t="s">
        <v>84</v>
      </c>
      <c r="AY142" s="16" t="s">
        <v>117</v>
      </c>
      <c r="BE142" s="246">
        <f>IF(N142="základní",J142,0)</f>
        <v>0</v>
      </c>
      <c r="BF142" s="246">
        <f>IF(N142="snížená",J142,0)</f>
        <v>0</v>
      </c>
      <c r="BG142" s="246">
        <f>IF(N142="zákl. přenesená",J142,0)</f>
        <v>0</v>
      </c>
      <c r="BH142" s="246">
        <f>IF(N142="sníž. přenesená",J142,0)</f>
        <v>0</v>
      </c>
      <c r="BI142" s="246">
        <f>IF(N142="nulová",J142,0)</f>
        <v>0</v>
      </c>
      <c r="BJ142" s="16" t="s">
        <v>80</v>
      </c>
      <c r="BK142" s="246">
        <f>ROUND(I142*H142,2)</f>
        <v>0</v>
      </c>
      <c r="BL142" s="16" t="s">
        <v>124</v>
      </c>
      <c r="BM142" s="245" t="s">
        <v>165</v>
      </c>
    </row>
    <row r="143" s="13" customFormat="1">
      <c r="A143" s="13"/>
      <c r="B143" s="247"/>
      <c r="C143" s="248"/>
      <c r="D143" s="249" t="s">
        <v>133</v>
      </c>
      <c r="E143" s="250" t="s">
        <v>1</v>
      </c>
      <c r="F143" s="251" t="s">
        <v>166</v>
      </c>
      <c r="G143" s="248"/>
      <c r="H143" s="252">
        <v>532.96000000000004</v>
      </c>
      <c r="I143" s="253"/>
      <c r="J143" s="248"/>
      <c r="K143" s="248"/>
      <c r="L143" s="254"/>
      <c r="M143" s="255"/>
      <c r="N143" s="256"/>
      <c r="O143" s="256"/>
      <c r="P143" s="256"/>
      <c r="Q143" s="256"/>
      <c r="R143" s="256"/>
      <c r="S143" s="256"/>
      <c r="T143" s="25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8" t="s">
        <v>133</v>
      </c>
      <c r="AU143" s="258" t="s">
        <v>84</v>
      </c>
      <c r="AV143" s="13" t="s">
        <v>84</v>
      </c>
      <c r="AW143" s="13" t="s">
        <v>32</v>
      </c>
      <c r="AX143" s="13" t="s">
        <v>75</v>
      </c>
      <c r="AY143" s="258" t="s">
        <v>117</v>
      </c>
    </row>
    <row r="144" s="13" customFormat="1">
      <c r="A144" s="13"/>
      <c r="B144" s="247"/>
      <c r="C144" s="248"/>
      <c r="D144" s="249" t="s">
        <v>133</v>
      </c>
      <c r="E144" s="250" t="s">
        <v>1</v>
      </c>
      <c r="F144" s="251" t="s">
        <v>167</v>
      </c>
      <c r="G144" s="248"/>
      <c r="H144" s="252">
        <v>210</v>
      </c>
      <c r="I144" s="253"/>
      <c r="J144" s="248"/>
      <c r="K144" s="248"/>
      <c r="L144" s="254"/>
      <c r="M144" s="255"/>
      <c r="N144" s="256"/>
      <c r="O144" s="256"/>
      <c r="P144" s="256"/>
      <c r="Q144" s="256"/>
      <c r="R144" s="256"/>
      <c r="S144" s="256"/>
      <c r="T144" s="25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8" t="s">
        <v>133</v>
      </c>
      <c r="AU144" s="258" t="s">
        <v>84</v>
      </c>
      <c r="AV144" s="13" t="s">
        <v>84</v>
      </c>
      <c r="AW144" s="13" t="s">
        <v>32</v>
      </c>
      <c r="AX144" s="13" t="s">
        <v>75</v>
      </c>
      <c r="AY144" s="258" t="s">
        <v>117</v>
      </c>
    </row>
    <row r="145" s="14" customFormat="1">
      <c r="A145" s="14"/>
      <c r="B145" s="259"/>
      <c r="C145" s="260"/>
      <c r="D145" s="249" t="s">
        <v>133</v>
      </c>
      <c r="E145" s="261" t="s">
        <v>1</v>
      </c>
      <c r="F145" s="262" t="s">
        <v>154</v>
      </c>
      <c r="G145" s="260"/>
      <c r="H145" s="263">
        <v>742.96000000000004</v>
      </c>
      <c r="I145" s="264"/>
      <c r="J145" s="260"/>
      <c r="K145" s="260"/>
      <c r="L145" s="265"/>
      <c r="M145" s="266"/>
      <c r="N145" s="267"/>
      <c r="O145" s="267"/>
      <c r="P145" s="267"/>
      <c r="Q145" s="267"/>
      <c r="R145" s="267"/>
      <c r="S145" s="267"/>
      <c r="T145" s="26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9" t="s">
        <v>133</v>
      </c>
      <c r="AU145" s="269" t="s">
        <v>84</v>
      </c>
      <c r="AV145" s="14" t="s">
        <v>124</v>
      </c>
      <c r="AW145" s="14" t="s">
        <v>32</v>
      </c>
      <c r="AX145" s="14" t="s">
        <v>80</v>
      </c>
      <c r="AY145" s="269" t="s">
        <v>117</v>
      </c>
    </row>
    <row r="146" s="2" customFormat="1" ht="21.75" customHeight="1">
      <c r="A146" s="37"/>
      <c r="B146" s="38"/>
      <c r="C146" s="234" t="s">
        <v>168</v>
      </c>
      <c r="D146" s="234" t="s">
        <v>119</v>
      </c>
      <c r="E146" s="235" t="s">
        <v>169</v>
      </c>
      <c r="F146" s="236" t="s">
        <v>170</v>
      </c>
      <c r="G146" s="237" t="s">
        <v>150</v>
      </c>
      <c r="H146" s="238">
        <v>35.049999999999997</v>
      </c>
      <c r="I146" s="239"/>
      <c r="J146" s="240">
        <f>ROUND(I146*H146,2)</f>
        <v>0</v>
      </c>
      <c r="K146" s="236" t="s">
        <v>123</v>
      </c>
      <c r="L146" s="43"/>
      <c r="M146" s="241" t="s">
        <v>1</v>
      </c>
      <c r="N146" s="242" t="s">
        <v>40</v>
      </c>
      <c r="O146" s="90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5" t="s">
        <v>124</v>
      </c>
      <c r="AT146" s="245" t="s">
        <v>119</v>
      </c>
      <c r="AU146" s="245" t="s">
        <v>84</v>
      </c>
      <c r="AY146" s="16" t="s">
        <v>117</v>
      </c>
      <c r="BE146" s="246">
        <f>IF(N146="základní",J146,0)</f>
        <v>0</v>
      </c>
      <c r="BF146" s="246">
        <f>IF(N146="snížená",J146,0)</f>
        <v>0</v>
      </c>
      <c r="BG146" s="246">
        <f>IF(N146="zákl. přenesená",J146,0)</f>
        <v>0</v>
      </c>
      <c r="BH146" s="246">
        <f>IF(N146="sníž. přenesená",J146,0)</f>
        <v>0</v>
      </c>
      <c r="BI146" s="246">
        <f>IF(N146="nulová",J146,0)</f>
        <v>0</v>
      </c>
      <c r="BJ146" s="16" t="s">
        <v>80</v>
      </c>
      <c r="BK146" s="246">
        <f>ROUND(I146*H146,2)</f>
        <v>0</v>
      </c>
      <c r="BL146" s="16" t="s">
        <v>124</v>
      </c>
      <c r="BM146" s="245" t="s">
        <v>171</v>
      </c>
    </row>
    <row r="147" s="13" customFormat="1">
      <c r="A147" s="13"/>
      <c r="B147" s="247"/>
      <c r="C147" s="248"/>
      <c r="D147" s="249" t="s">
        <v>133</v>
      </c>
      <c r="E147" s="250" t="s">
        <v>1</v>
      </c>
      <c r="F147" s="251" t="s">
        <v>172</v>
      </c>
      <c r="G147" s="248"/>
      <c r="H147" s="252">
        <v>15.449999999999999</v>
      </c>
      <c r="I147" s="253"/>
      <c r="J147" s="248"/>
      <c r="K147" s="248"/>
      <c r="L147" s="254"/>
      <c r="M147" s="255"/>
      <c r="N147" s="256"/>
      <c r="O147" s="256"/>
      <c r="P147" s="256"/>
      <c r="Q147" s="256"/>
      <c r="R147" s="256"/>
      <c r="S147" s="256"/>
      <c r="T147" s="25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8" t="s">
        <v>133</v>
      </c>
      <c r="AU147" s="258" t="s">
        <v>84</v>
      </c>
      <c r="AV147" s="13" t="s">
        <v>84</v>
      </c>
      <c r="AW147" s="13" t="s">
        <v>32</v>
      </c>
      <c r="AX147" s="13" t="s">
        <v>75</v>
      </c>
      <c r="AY147" s="258" t="s">
        <v>117</v>
      </c>
    </row>
    <row r="148" s="13" customFormat="1">
      <c r="A148" s="13"/>
      <c r="B148" s="247"/>
      <c r="C148" s="248"/>
      <c r="D148" s="249" t="s">
        <v>133</v>
      </c>
      <c r="E148" s="250" t="s">
        <v>1</v>
      </c>
      <c r="F148" s="251" t="s">
        <v>173</v>
      </c>
      <c r="G148" s="248"/>
      <c r="H148" s="252">
        <v>19.600000000000001</v>
      </c>
      <c r="I148" s="253"/>
      <c r="J148" s="248"/>
      <c r="K148" s="248"/>
      <c r="L148" s="254"/>
      <c r="M148" s="255"/>
      <c r="N148" s="256"/>
      <c r="O148" s="256"/>
      <c r="P148" s="256"/>
      <c r="Q148" s="256"/>
      <c r="R148" s="256"/>
      <c r="S148" s="256"/>
      <c r="T148" s="25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8" t="s">
        <v>133</v>
      </c>
      <c r="AU148" s="258" t="s">
        <v>84</v>
      </c>
      <c r="AV148" s="13" t="s">
        <v>84</v>
      </c>
      <c r="AW148" s="13" t="s">
        <v>32</v>
      </c>
      <c r="AX148" s="13" t="s">
        <v>75</v>
      </c>
      <c r="AY148" s="258" t="s">
        <v>117</v>
      </c>
    </row>
    <row r="149" s="14" customFormat="1">
      <c r="A149" s="14"/>
      <c r="B149" s="259"/>
      <c r="C149" s="260"/>
      <c r="D149" s="249" t="s">
        <v>133</v>
      </c>
      <c r="E149" s="261" t="s">
        <v>1</v>
      </c>
      <c r="F149" s="262" t="s">
        <v>154</v>
      </c>
      <c r="G149" s="260"/>
      <c r="H149" s="263">
        <v>35.049999999999997</v>
      </c>
      <c r="I149" s="264"/>
      <c r="J149" s="260"/>
      <c r="K149" s="260"/>
      <c r="L149" s="265"/>
      <c r="M149" s="266"/>
      <c r="N149" s="267"/>
      <c r="O149" s="267"/>
      <c r="P149" s="267"/>
      <c r="Q149" s="267"/>
      <c r="R149" s="267"/>
      <c r="S149" s="267"/>
      <c r="T149" s="26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9" t="s">
        <v>133</v>
      </c>
      <c r="AU149" s="269" t="s">
        <v>84</v>
      </c>
      <c r="AV149" s="14" t="s">
        <v>124</v>
      </c>
      <c r="AW149" s="14" t="s">
        <v>32</v>
      </c>
      <c r="AX149" s="14" t="s">
        <v>80</v>
      </c>
      <c r="AY149" s="269" t="s">
        <v>117</v>
      </c>
    </row>
    <row r="150" s="2" customFormat="1" ht="16.5" customHeight="1">
      <c r="A150" s="37"/>
      <c r="B150" s="38"/>
      <c r="C150" s="270" t="s">
        <v>174</v>
      </c>
      <c r="D150" s="270" t="s">
        <v>175</v>
      </c>
      <c r="E150" s="271" t="s">
        <v>176</v>
      </c>
      <c r="F150" s="272" t="s">
        <v>177</v>
      </c>
      <c r="G150" s="273" t="s">
        <v>178</v>
      </c>
      <c r="H150" s="274">
        <v>64.843000000000004</v>
      </c>
      <c r="I150" s="275"/>
      <c r="J150" s="276">
        <f>ROUND(I150*H150,2)</f>
        <v>0</v>
      </c>
      <c r="K150" s="272" t="s">
        <v>123</v>
      </c>
      <c r="L150" s="277"/>
      <c r="M150" s="278" t="s">
        <v>1</v>
      </c>
      <c r="N150" s="279" t="s">
        <v>40</v>
      </c>
      <c r="O150" s="90"/>
      <c r="P150" s="243">
        <f>O150*H150</f>
        <v>0</v>
      </c>
      <c r="Q150" s="243">
        <v>1</v>
      </c>
      <c r="R150" s="243">
        <f>Q150*H150</f>
        <v>64.843000000000004</v>
      </c>
      <c r="S150" s="243">
        <v>0</v>
      </c>
      <c r="T150" s="24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5" t="s">
        <v>155</v>
      </c>
      <c r="AT150" s="245" t="s">
        <v>175</v>
      </c>
      <c r="AU150" s="245" t="s">
        <v>84</v>
      </c>
      <c r="AY150" s="16" t="s">
        <v>117</v>
      </c>
      <c r="BE150" s="246">
        <f>IF(N150="základní",J150,0)</f>
        <v>0</v>
      </c>
      <c r="BF150" s="246">
        <f>IF(N150="snížená",J150,0)</f>
        <v>0</v>
      </c>
      <c r="BG150" s="246">
        <f>IF(N150="zákl. přenesená",J150,0)</f>
        <v>0</v>
      </c>
      <c r="BH150" s="246">
        <f>IF(N150="sníž. přenesená",J150,0)</f>
        <v>0</v>
      </c>
      <c r="BI150" s="246">
        <f>IF(N150="nulová",J150,0)</f>
        <v>0</v>
      </c>
      <c r="BJ150" s="16" t="s">
        <v>80</v>
      </c>
      <c r="BK150" s="246">
        <f>ROUND(I150*H150,2)</f>
        <v>0</v>
      </c>
      <c r="BL150" s="16" t="s">
        <v>124</v>
      </c>
      <c r="BM150" s="245" t="s">
        <v>179</v>
      </c>
    </row>
    <row r="151" s="13" customFormat="1">
      <c r="A151" s="13"/>
      <c r="B151" s="247"/>
      <c r="C151" s="248"/>
      <c r="D151" s="249" t="s">
        <v>133</v>
      </c>
      <c r="E151" s="250" t="s">
        <v>1</v>
      </c>
      <c r="F151" s="251" t="s">
        <v>180</v>
      </c>
      <c r="G151" s="248"/>
      <c r="H151" s="252">
        <v>64.843000000000004</v>
      </c>
      <c r="I151" s="253"/>
      <c r="J151" s="248"/>
      <c r="K151" s="248"/>
      <c r="L151" s="254"/>
      <c r="M151" s="255"/>
      <c r="N151" s="256"/>
      <c r="O151" s="256"/>
      <c r="P151" s="256"/>
      <c r="Q151" s="256"/>
      <c r="R151" s="256"/>
      <c r="S151" s="256"/>
      <c r="T151" s="25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8" t="s">
        <v>133</v>
      </c>
      <c r="AU151" s="258" t="s">
        <v>84</v>
      </c>
      <c r="AV151" s="13" t="s">
        <v>84</v>
      </c>
      <c r="AW151" s="13" t="s">
        <v>32</v>
      </c>
      <c r="AX151" s="13" t="s">
        <v>80</v>
      </c>
      <c r="AY151" s="258" t="s">
        <v>117</v>
      </c>
    </row>
    <row r="152" s="2" customFormat="1" ht="21.75" customHeight="1">
      <c r="A152" s="37"/>
      <c r="B152" s="38"/>
      <c r="C152" s="234" t="s">
        <v>181</v>
      </c>
      <c r="D152" s="234" t="s">
        <v>119</v>
      </c>
      <c r="E152" s="235" t="s">
        <v>182</v>
      </c>
      <c r="F152" s="236" t="s">
        <v>183</v>
      </c>
      <c r="G152" s="237" t="s">
        <v>178</v>
      </c>
      <c r="H152" s="238">
        <v>109.51300000000001</v>
      </c>
      <c r="I152" s="239"/>
      <c r="J152" s="240">
        <f>ROUND(I152*H152,2)</f>
        <v>0</v>
      </c>
      <c r="K152" s="236" t="s">
        <v>123</v>
      </c>
      <c r="L152" s="43"/>
      <c r="M152" s="241" t="s">
        <v>1</v>
      </c>
      <c r="N152" s="242" t="s">
        <v>40</v>
      </c>
      <c r="O152" s="90"/>
      <c r="P152" s="243">
        <f>O152*H152</f>
        <v>0</v>
      </c>
      <c r="Q152" s="243">
        <v>0</v>
      </c>
      <c r="R152" s="243">
        <f>Q152*H152</f>
        <v>0</v>
      </c>
      <c r="S152" s="243">
        <v>0</v>
      </c>
      <c r="T152" s="24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5" t="s">
        <v>124</v>
      </c>
      <c r="AT152" s="245" t="s">
        <v>119</v>
      </c>
      <c r="AU152" s="245" t="s">
        <v>84</v>
      </c>
      <c r="AY152" s="16" t="s">
        <v>117</v>
      </c>
      <c r="BE152" s="246">
        <f>IF(N152="základní",J152,0)</f>
        <v>0</v>
      </c>
      <c r="BF152" s="246">
        <f>IF(N152="snížená",J152,0)</f>
        <v>0</v>
      </c>
      <c r="BG152" s="246">
        <f>IF(N152="zákl. přenesená",J152,0)</f>
        <v>0</v>
      </c>
      <c r="BH152" s="246">
        <f>IF(N152="sníž. přenesená",J152,0)</f>
        <v>0</v>
      </c>
      <c r="BI152" s="246">
        <f>IF(N152="nulová",J152,0)</f>
        <v>0</v>
      </c>
      <c r="BJ152" s="16" t="s">
        <v>80</v>
      </c>
      <c r="BK152" s="246">
        <f>ROUND(I152*H152,2)</f>
        <v>0</v>
      </c>
      <c r="BL152" s="16" t="s">
        <v>124</v>
      </c>
      <c r="BM152" s="245" t="s">
        <v>184</v>
      </c>
    </row>
    <row r="153" s="13" customFormat="1">
      <c r="A153" s="13"/>
      <c r="B153" s="247"/>
      <c r="C153" s="248"/>
      <c r="D153" s="249" t="s">
        <v>133</v>
      </c>
      <c r="E153" s="250" t="s">
        <v>1</v>
      </c>
      <c r="F153" s="251" t="s">
        <v>185</v>
      </c>
      <c r="G153" s="248"/>
      <c r="H153" s="252">
        <v>95.933000000000007</v>
      </c>
      <c r="I153" s="253"/>
      <c r="J153" s="248"/>
      <c r="K153" s="248"/>
      <c r="L153" s="254"/>
      <c r="M153" s="255"/>
      <c r="N153" s="256"/>
      <c r="O153" s="256"/>
      <c r="P153" s="256"/>
      <c r="Q153" s="256"/>
      <c r="R153" s="256"/>
      <c r="S153" s="256"/>
      <c r="T153" s="25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8" t="s">
        <v>133</v>
      </c>
      <c r="AU153" s="258" t="s">
        <v>84</v>
      </c>
      <c r="AV153" s="13" t="s">
        <v>84</v>
      </c>
      <c r="AW153" s="13" t="s">
        <v>32</v>
      </c>
      <c r="AX153" s="13" t="s">
        <v>75</v>
      </c>
      <c r="AY153" s="258" t="s">
        <v>117</v>
      </c>
    </row>
    <row r="154" s="13" customFormat="1">
      <c r="A154" s="13"/>
      <c r="B154" s="247"/>
      <c r="C154" s="248"/>
      <c r="D154" s="249" t="s">
        <v>133</v>
      </c>
      <c r="E154" s="250" t="s">
        <v>1</v>
      </c>
      <c r="F154" s="251" t="s">
        <v>186</v>
      </c>
      <c r="G154" s="248"/>
      <c r="H154" s="252">
        <v>13.58</v>
      </c>
      <c r="I154" s="253"/>
      <c r="J154" s="248"/>
      <c r="K154" s="248"/>
      <c r="L154" s="254"/>
      <c r="M154" s="255"/>
      <c r="N154" s="256"/>
      <c r="O154" s="256"/>
      <c r="P154" s="256"/>
      <c r="Q154" s="256"/>
      <c r="R154" s="256"/>
      <c r="S154" s="256"/>
      <c r="T154" s="25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8" t="s">
        <v>133</v>
      </c>
      <c r="AU154" s="258" t="s">
        <v>84</v>
      </c>
      <c r="AV154" s="13" t="s">
        <v>84</v>
      </c>
      <c r="AW154" s="13" t="s">
        <v>32</v>
      </c>
      <c r="AX154" s="13" t="s">
        <v>75</v>
      </c>
      <c r="AY154" s="258" t="s">
        <v>117</v>
      </c>
    </row>
    <row r="155" s="14" customFormat="1">
      <c r="A155" s="14"/>
      <c r="B155" s="259"/>
      <c r="C155" s="260"/>
      <c r="D155" s="249" t="s">
        <v>133</v>
      </c>
      <c r="E155" s="261" t="s">
        <v>1</v>
      </c>
      <c r="F155" s="262" t="s">
        <v>154</v>
      </c>
      <c r="G155" s="260"/>
      <c r="H155" s="263">
        <v>109.51300000000001</v>
      </c>
      <c r="I155" s="264"/>
      <c r="J155" s="260"/>
      <c r="K155" s="260"/>
      <c r="L155" s="265"/>
      <c r="M155" s="266"/>
      <c r="N155" s="267"/>
      <c r="O155" s="267"/>
      <c r="P155" s="267"/>
      <c r="Q155" s="267"/>
      <c r="R155" s="267"/>
      <c r="S155" s="267"/>
      <c r="T155" s="26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9" t="s">
        <v>133</v>
      </c>
      <c r="AU155" s="269" t="s">
        <v>84</v>
      </c>
      <c r="AV155" s="14" t="s">
        <v>124</v>
      </c>
      <c r="AW155" s="14" t="s">
        <v>32</v>
      </c>
      <c r="AX155" s="14" t="s">
        <v>80</v>
      </c>
      <c r="AY155" s="269" t="s">
        <v>117</v>
      </c>
    </row>
    <row r="156" s="2" customFormat="1" ht="16.5" customHeight="1">
      <c r="A156" s="37"/>
      <c r="B156" s="38"/>
      <c r="C156" s="234" t="s">
        <v>187</v>
      </c>
      <c r="D156" s="234" t="s">
        <v>119</v>
      </c>
      <c r="E156" s="235" t="s">
        <v>188</v>
      </c>
      <c r="F156" s="236" t="s">
        <v>189</v>
      </c>
      <c r="G156" s="237" t="s">
        <v>150</v>
      </c>
      <c r="H156" s="238">
        <v>61.200000000000003</v>
      </c>
      <c r="I156" s="239"/>
      <c r="J156" s="240">
        <f>ROUND(I156*H156,2)</f>
        <v>0</v>
      </c>
      <c r="K156" s="236" t="s">
        <v>123</v>
      </c>
      <c r="L156" s="43"/>
      <c r="M156" s="241" t="s">
        <v>1</v>
      </c>
      <c r="N156" s="242" t="s">
        <v>40</v>
      </c>
      <c r="O156" s="90"/>
      <c r="P156" s="243">
        <f>O156*H156</f>
        <v>0</v>
      </c>
      <c r="Q156" s="243">
        <v>0</v>
      </c>
      <c r="R156" s="243">
        <f>Q156*H156</f>
        <v>0</v>
      </c>
      <c r="S156" s="243">
        <v>0</v>
      </c>
      <c r="T156" s="24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5" t="s">
        <v>124</v>
      </c>
      <c r="AT156" s="245" t="s">
        <v>119</v>
      </c>
      <c r="AU156" s="245" t="s">
        <v>84</v>
      </c>
      <c r="AY156" s="16" t="s">
        <v>117</v>
      </c>
      <c r="BE156" s="246">
        <f>IF(N156="základní",J156,0)</f>
        <v>0</v>
      </c>
      <c r="BF156" s="246">
        <f>IF(N156="snížená",J156,0)</f>
        <v>0</v>
      </c>
      <c r="BG156" s="246">
        <f>IF(N156="zákl. přenesená",J156,0)</f>
        <v>0</v>
      </c>
      <c r="BH156" s="246">
        <f>IF(N156="sníž. přenesená",J156,0)</f>
        <v>0</v>
      </c>
      <c r="BI156" s="246">
        <f>IF(N156="nulová",J156,0)</f>
        <v>0</v>
      </c>
      <c r="BJ156" s="16" t="s">
        <v>80</v>
      </c>
      <c r="BK156" s="246">
        <f>ROUND(I156*H156,2)</f>
        <v>0</v>
      </c>
      <c r="BL156" s="16" t="s">
        <v>124</v>
      </c>
      <c r="BM156" s="245" t="s">
        <v>190</v>
      </c>
    </row>
    <row r="157" s="13" customFormat="1">
      <c r="A157" s="13"/>
      <c r="B157" s="247"/>
      <c r="C157" s="248"/>
      <c r="D157" s="249" t="s">
        <v>133</v>
      </c>
      <c r="E157" s="250" t="s">
        <v>1</v>
      </c>
      <c r="F157" s="251" t="s">
        <v>159</v>
      </c>
      <c r="G157" s="248"/>
      <c r="H157" s="252">
        <v>61.200000000000003</v>
      </c>
      <c r="I157" s="253"/>
      <c r="J157" s="248"/>
      <c r="K157" s="248"/>
      <c r="L157" s="254"/>
      <c r="M157" s="255"/>
      <c r="N157" s="256"/>
      <c r="O157" s="256"/>
      <c r="P157" s="256"/>
      <c r="Q157" s="256"/>
      <c r="R157" s="256"/>
      <c r="S157" s="256"/>
      <c r="T157" s="25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8" t="s">
        <v>133</v>
      </c>
      <c r="AU157" s="258" t="s">
        <v>84</v>
      </c>
      <c r="AV157" s="13" t="s">
        <v>84</v>
      </c>
      <c r="AW157" s="13" t="s">
        <v>32</v>
      </c>
      <c r="AX157" s="13" t="s">
        <v>80</v>
      </c>
      <c r="AY157" s="258" t="s">
        <v>117</v>
      </c>
    </row>
    <row r="158" s="2" customFormat="1" ht="21.75" customHeight="1">
      <c r="A158" s="37"/>
      <c r="B158" s="38"/>
      <c r="C158" s="234" t="s">
        <v>191</v>
      </c>
      <c r="D158" s="234" t="s">
        <v>119</v>
      </c>
      <c r="E158" s="235" t="s">
        <v>192</v>
      </c>
      <c r="F158" s="236" t="s">
        <v>193</v>
      </c>
      <c r="G158" s="237" t="s">
        <v>122</v>
      </c>
      <c r="H158" s="238">
        <v>180</v>
      </c>
      <c r="I158" s="239"/>
      <c r="J158" s="240">
        <f>ROUND(I158*H158,2)</f>
        <v>0</v>
      </c>
      <c r="K158" s="236" t="s">
        <v>123</v>
      </c>
      <c r="L158" s="43"/>
      <c r="M158" s="241" t="s">
        <v>1</v>
      </c>
      <c r="N158" s="242" t="s">
        <v>40</v>
      </c>
      <c r="O158" s="90"/>
      <c r="P158" s="243">
        <f>O158*H158</f>
        <v>0</v>
      </c>
      <c r="Q158" s="243">
        <v>0</v>
      </c>
      <c r="R158" s="243">
        <f>Q158*H158</f>
        <v>0</v>
      </c>
      <c r="S158" s="243">
        <v>0</v>
      </c>
      <c r="T158" s="24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5" t="s">
        <v>124</v>
      </c>
      <c r="AT158" s="245" t="s">
        <v>119</v>
      </c>
      <c r="AU158" s="245" t="s">
        <v>84</v>
      </c>
      <c r="AY158" s="16" t="s">
        <v>117</v>
      </c>
      <c r="BE158" s="246">
        <f>IF(N158="základní",J158,0)</f>
        <v>0</v>
      </c>
      <c r="BF158" s="246">
        <f>IF(N158="snížená",J158,0)</f>
        <v>0</v>
      </c>
      <c r="BG158" s="246">
        <f>IF(N158="zákl. přenesená",J158,0)</f>
        <v>0</v>
      </c>
      <c r="BH158" s="246">
        <f>IF(N158="sníž. přenesená",J158,0)</f>
        <v>0</v>
      </c>
      <c r="BI158" s="246">
        <f>IF(N158="nulová",J158,0)</f>
        <v>0</v>
      </c>
      <c r="BJ158" s="16" t="s">
        <v>80</v>
      </c>
      <c r="BK158" s="246">
        <f>ROUND(I158*H158,2)</f>
        <v>0</v>
      </c>
      <c r="BL158" s="16" t="s">
        <v>124</v>
      </c>
      <c r="BM158" s="245" t="s">
        <v>194</v>
      </c>
    </row>
    <row r="159" s="2" customFormat="1" ht="21.75" customHeight="1">
      <c r="A159" s="37"/>
      <c r="B159" s="38"/>
      <c r="C159" s="234" t="s">
        <v>8</v>
      </c>
      <c r="D159" s="234" t="s">
        <v>119</v>
      </c>
      <c r="E159" s="235" t="s">
        <v>195</v>
      </c>
      <c r="F159" s="236" t="s">
        <v>196</v>
      </c>
      <c r="G159" s="237" t="s">
        <v>122</v>
      </c>
      <c r="H159" s="238">
        <v>180</v>
      </c>
      <c r="I159" s="239"/>
      <c r="J159" s="240">
        <f>ROUND(I159*H159,2)</f>
        <v>0</v>
      </c>
      <c r="K159" s="236" t="s">
        <v>123</v>
      </c>
      <c r="L159" s="43"/>
      <c r="M159" s="241" t="s">
        <v>1</v>
      </c>
      <c r="N159" s="242" t="s">
        <v>40</v>
      </c>
      <c r="O159" s="90"/>
      <c r="P159" s="243">
        <f>O159*H159</f>
        <v>0</v>
      </c>
      <c r="Q159" s="243">
        <v>0</v>
      </c>
      <c r="R159" s="243">
        <f>Q159*H159</f>
        <v>0</v>
      </c>
      <c r="S159" s="243">
        <v>0</v>
      </c>
      <c r="T159" s="24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5" t="s">
        <v>124</v>
      </c>
      <c r="AT159" s="245" t="s">
        <v>119</v>
      </c>
      <c r="AU159" s="245" t="s">
        <v>84</v>
      </c>
      <c r="AY159" s="16" t="s">
        <v>117</v>
      </c>
      <c r="BE159" s="246">
        <f>IF(N159="základní",J159,0)</f>
        <v>0</v>
      </c>
      <c r="BF159" s="246">
        <f>IF(N159="snížená",J159,0)</f>
        <v>0</v>
      </c>
      <c r="BG159" s="246">
        <f>IF(N159="zákl. přenesená",J159,0)</f>
        <v>0</v>
      </c>
      <c r="BH159" s="246">
        <f>IF(N159="sníž. přenesená",J159,0)</f>
        <v>0</v>
      </c>
      <c r="BI159" s="246">
        <f>IF(N159="nulová",J159,0)</f>
        <v>0</v>
      </c>
      <c r="BJ159" s="16" t="s">
        <v>80</v>
      </c>
      <c r="BK159" s="246">
        <f>ROUND(I159*H159,2)</f>
        <v>0</v>
      </c>
      <c r="BL159" s="16" t="s">
        <v>124</v>
      </c>
      <c r="BM159" s="245" t="s">
        <v>197</v>
      </c>
    </row>
    <row r="160" s="2" customFormat="1" ht="16.5" customHeight="1">
      <c r="A160" s="37"/>
      <c r="B160" s="38"/>
      <c r="C160" s="270" t="s">
        <v>198</v>
      </c>
      <c r="D160" s="270" t="s">
        <v>175</v>
      </c>
      <c r="E160" s="271" t="s">
        <v>199</v>
      </c>
      <c r="F160" s="272" t="s">
        <v>200</v>
      </c>
      <c r="G160" s="273" t="s">
        <v>178</v>
      </c>
      <c r="H160" s="274">
        <v>47.25</v>
      </c>
      <c r="I160" s="275"/>
      <c r="J160" s="276">
        <f>ROUND(I160*H160,2)</f>
        <v>0</v>
      </c>
      <c r="K160" s="272" t="s">
        <v>123</v>
      </c>
      <c r="L160" s="277"/>
      <c r="M160" s="278" t="s">
        <v>1</v>
      </c>
      <c r="N160" s="279" t="s">
        <v>40</v>
      </c>
      <c r="O160" s="90"/>
      <c r="P160" s="243">
        <f>O160*H160</f>
        <v>0</v>
      </c>
      <c r="Q160" s="243">
        <v>1</v>
      </c>
      <c r="R160" s="243">
        <f>Q160*H160</f>
        <v>47.25</v>
      </c>
      <c r="S160" s="243">
        <v>0</v>
      </c>
      <c r="T160" s="24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5" t="s">
        <v>155</v>
      </c>
      <c r="AT160" s="245" t="s">
        <v>175</v>
      </c>
      <c r="AU160" s="245" t="s">
        <v>84</v>
      </c>
      <c r="AY160" s="16" t="s">
        <v>117</v>
      </c>
      <c r="BE160" s="246">
        <f>IF(N160="základní",J160,0)</f>
        <v>0</v>
      </c>
      <c r="BF160" s="246">
        <f>IF(N160="snížená",J160,0)</f>
        <v>0</v>
      </c>
      <c r="BG160" s="246">
        <f>IF(N160="zákl. přenesená",J160,0)</f>
        <v>0</v>
      </c>
      <c r="BH160" s="246">
        <f>IF(N160="sníž. přenesená",J160,0)</f>
        <v>0</v>
      </c>
      <c r="BI160" s="246">
        <f>IF(N160="nulová",J160,0)</f>
        <v>0</v>
      </c>
      <c r="BJ160" s="16" t="s">
        <v>80</v>
      </c>
      <c r="BK160" s="246">
        <f>ROUND(I160*H160,2)</f>
        <v>0</v>
      </c>
      <c r="BL160" s="16" t="s">
        <v>124</v>
      </c>
      <c r="BM160" s="245" t="s">
        <v>201</v>
      </c>
    </row>
    <row r="161" s="13" customFormat="1">
      <c r="A161" s="13"/>
      <c r="B161" s="247"/>
      <c r="C161" s="248"/>
      <c r="D161" s="249" t="s">
        <v>133</v>
      </c>
      <c r="E161" s="250" t="s">
        <v>1</v>
      </c>
      <c r="F161" s="251" t="s">
        <v>202</v>
      </c>
      <c r="G161" s="248"/>
      <c r="H161" s="252">
        <v>47.25</v>
      </c>
      <c r="I161" s="253"/>
      <c r="J161" s="248"/>
      <c r="K161" s="248"/>
      <c r="L161" s="254"/>
      <c r="M161" s="255"/>
      <c r="N161" s="256"/>
      <c r="O161" s="256"/>
      <c r="P161" s="256"/>
      <c r="Q161" s="256"/>
      <c r="R161" s="256"/>
      <c r="S161" s="256"/>
      <c r="T161" s="25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8" t="s">
        <v>133</v>
      </c>
      <c r="AU161" s="258" t="s">
        <v>84</v>
      </c>
      <c r="AV161" s="13" t="s">
        <v>84</v>
      </c>
      <c r="AW161" s="13" t="s">
        <v>32</v>
      </c>
      <c r="AX161" s="13" t="s">
        <v>80</v>
      </c>
      <c r="AY161" s="258" t="s">
        <v>117</v>
      </c>
    </row>
    <row r="162" s="2" customFormat="1" ht="21.75" customHeight="1">
      <c r="A162" s="37"/>
      <c r="B162" s="38"/>
      <c r="C162" s="234" t="s">
        <v>203</v>
      </c>
      <c r="D162" s="234" t="s">
        <v>119</v>
      </c>
      <c r="E162" s="235" t="s">
        <v>204</v>
      </c>
      <c r="F162" s="236" t="s">
        <v>205</v>
      </c>
      <c r="G162" s="237" t="s">
        <v>122</v>
      </c>
      <c r="H162" s="238">
        <v>180</v>
      </c>
      <c r="I162" s="239"/>
      <c r="J162" s="240">
        <f>ROUND(I162*H162,2)</f>
        <v>0</v>
      </c>
      <c r="K162" s="236" t="s">
        <v>123</v>
      </c>
      <c r="L162" s="43"/>
      <c r="M162" s="241" t="s">
        <v>1</v>
      </c>
      <c r="N162" s="242" t="s">
        <v>40</v>
      </c>
      <c r="O162" s="90"/>
      <c r="P162" s="243">
        <f>O162*H162</f>
        <v>0</v>
      </c>
      <c r="Q162" s="243">
        <v>0</v>
      </c>
      <c r="R162" s="243">
        <f>Q162*H162</f>
        <v>0</v>
      </c>
      <c r="S162" s="243">
        <v>0</v>
      </c>
      <c r="T162" s="24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5" t="s">
        <v>124</v>
      </c>
      <c r="AT162" s="245" t="s">
        <v>119</v>
      </c>
      <c r="AU162" s="245" t="s">
        <v>84</v>
      </c>
      <c r="AY162" s="16" t="s">
        <v>117</v>
      </c>
      <c r="BE162" s="246">
        <f>IF(N162="základní",J162,0)</f>
        <v>0</v>
      </c>
      <c r="BF162" s="246">
        <f>IF(N162="snížená",J162,0)</f>
        <v>0</v>
      </c>
      <c r="BG162" s="246">
        <f>IF(N162="zákl. přenesená",J162,0)</f>
        <v>0</v>
      </c>
      <c r="BH162" s="246">
        <f>IF(N162="sníž. přenesená",J162,0)</f>
        <v>0</v>
      </c>
      <c r="BI162" s="246">
        <f>IF(N162="nulová",J162,0)</f>
        <v>0</v>
      </c>
      <c r="BJ162" s="16" t="s">
        <v>80</v>
      </c>
      <c r="BK162" s="246">
        <f>ROUND(I162*H162,2)</f>
        <v>0</v>
      </c>
      <c r="BL162" s="16" t="s">
        <v>124</v>
      </c>
      <c r="BM162" s="245" t="s">
        <v>206</v>
      </c>
    </row>
    <row r="163" s="13" customFormat="1">
      <c r="A163" s="13"/>
      <c r="B163" s="247"/>
      <c r="C163" s="248"/>
      <c r="D163" s="249" t="s">
        <v>133</v>
      </c>
      <c r="E163" s="250" t="s">
        <v>1</v>
      </c>
      <c r="F163" s="251" t="s">
        <v>207</v>
      </c>
      <c r="G163" s="248"/>
      <c r="H163" s="252">
        <v>180</v>
      </c>
      <c r="I163" s="253"/>
      <c r="J163" s="248"/>
      <c r="K163" s="248"/>
      <c r="L163" s="254"/>
      <c r="M163" s="255"/>
      <c r="N163" s="256"/>
      <c r="O163" s="256"/>
      <c r="P163" s="256"/>
      <c r="Q163" s="256"/>
      <c r="R163" s="256"/>
      <c r="S163" s="256"/>
      <c r="T163" s="25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8" t="s">
        <v>133</v>
      </c>
      <c r="AU163" s="258" t="s">
        <v>84</v>
      </c>
      <c r="AV163" s="13" t="s">
        <v>84</v>
      </c>
      <c r="AW163" s="13" t="s">
        <v>32</v>
      </c>
      <c r="AX163" s="13" t="s">
        <v>80</v>
      </c>
      <c r="AY163" s="258" t="s">
        <v>117</v>
      </c>
    </row>
    <row r="164" s="2" customFormat="1" ht="16.5" customHeight="1">
      <c r="A164" s="37"/>
      <c r="B164" s="38"/>
      <c r="C164" s="270" t="s">
        <v>208</v>
      </c>
      <c r="D164" s="270" t="s">
        <v>175</v>
      </c>
      <c r="E164" s="271" t="s">
        <v>209</v>
      </c>
      <c r="F164" s="272" t="s">
        <v>210</v>
      </c>
      <c r="G164" s="273" t="s">
        <v>211</v>
      </c>
      <c r="H164" s="274">
        <v>9</v>
      </c>
      <c r="I164" s="275"/>
      <c r="J164" s="276">
        <f>ROUND(I164*H164,2)</f>
        <v>0</v>
      </c>
      <c r="K164" s="272" t="s">
        <v>123</v>
      </c>
      <c r="L164" s="277"/>
      <c r="M164" s="278" t="s">
        <v>1</v>
      </c>
      <c r="N164" s="279" t="s">
        <v>40</v>
      </c>
      <c r="O164" s="90"/>
      <c r="P164" s="243">
        <f>O164*H164</f>
        <v>0</v>
      </c>
      <c r="Q164" s="243">
        <v>0.001</v>
      </c>
      <c r="R164" s="243">
        <f>Q164*H164</f>
        <v>0.0090000000000000011</v>
      </c>
      <c r="S164" s="243">
        <v>0</v>
      </c>
      <c r="T164" s="24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5" t="s">
        <v>155</v>
      </c>
      <c r="AT164" s="245" t="s">
        <v>175</v>
      </c>
      <c r="AU164" s="245" t="s">
        <v>84</v>
      </c>
      <c r="AY164" s="16" t="s">
        <v>117</v>
      </c>
      <c r="BE164" s="246">
        <f>IF(N164="základní",J164,0)</f>
        <v>0</v>
      </c>
      <c r="BF164" s="246">
        <f>IF(N164="snížená",J164,0)</f>
        <v>0</v>
      </c>
      <c r="BG164" s="246">
        <f>IF(N164="zákl. přenesená",J164,0)</f>
        <v>0</v>
      </c>
      <c r="BH164" s="246">
        <f>IF(N164="sníž. přenesená",J164,0)</f>
        <v>0</v>
      </c>
      <c r="BI164" s="246">
        <f>IF(N164="nulová",J164,0)</f>
        <v>0</v>
      </c>
      <c r="BJ164" s="16" t="s">
        <v>80</v>
      </c>
      <c r="BK164" s="246">
        <f>ROUND(I164*H164,2)</f>
        <v>0</v>
      </c>
      <c r="BL164" s="16" t="s">
        <v>124</v>
      </c>
      <c r="BM164" s="245" t="s">
        <v>212</v>
      </c>
    </row>
    <row r="165" s="13" customFormat="1">
      <c r="A165" s="13"/>
      <c r="B165" s="247"/>
      <c r="C165" s="248"/>
      <c r="D165" s="249" t="s">
        <v>133</v>
      </c>
      <c r="E165" s="250" t="s">
        <v>1</v>
      </c>
      <c r="F165" s="251" t="s">
        <v>213</v>
      </c>
      <c r="G165" s="248"/>
      <c r="H165" s="252">
        <v>9</v>
      </c>
      <c r="I165" s="253"/>
      <c r="J165" s="248"/>
      <c r="K165" s="248"/>
      <c r="L165" s="254"/>
      <c r="M165" s="255"/>
      <c r="N165" s="256"/>
      <c r="O165" s="256"/>
      <c r="P165" s="256"/>
      <c r="Q165" s="256"/>
      <c r="R165" s="256"/>
      <c r="S165" s="256"/>
      <c r="T165" s="25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8" t="s">
        <v>133</v>
      </c>
      <c r="AU165" s="258" t="s">
        <v>84</v>
      </c>
      <c r="AV165" s="13" t="s">
        <v>84</v>
      </c>
      <c r="AW165" s="13" t="s">
        <v>32</v>
      </c>
      <c r="AX165" s="13" t="s">
        <v>80</v>
      </c>
      <c r="AY165" s="258" t="s">
        <v>117</v>
      </c>
    </row>
    <row r="166" s="2" customFormat="1" ht="21.75" customHeight="1">
      <c r="A166" s="37"/>
      <c r="B166" s="38"/>
      <c r="C166" s="234" t="s">
        <v>214</v>
      </c>
      <c r="D166" s="234" t="s">
        <v>119</v>
      </c>
      <c r="E166" s="235" t="s">
        <v>215</v>
      </c>
      <c r="F166" s="236" t="s">
        <v>216</v>
      </c>
      <c r="G166" s="237" t="s">
        <v>122</v>
      </c>
      <c r="H166" s="238">
        <v>390.06</v>
      </c>
      <c r="I166" s="239"/>
      <c r="J166" s="240">
        <f>ROUND(I166*H166,2)</f>
        <v>0</v>
      </c>
      <c r="K166" s="236" t="s">
        <v>123</v>
      </c>
      <c r="L166" s="43"/>
      <c r="M166" s="241" t="s">
        <v>1</v>
      </c>
      <c r="N166" s="242" t="s">
        <v>40</v>
      </c>
      <c r="O166" s="90"/>
      <c r="P166" s="243">
        <f>O166*H166</f>
        <v>0</v>
      </c>
      <c r="Q166" s="243">
        <v>0</v>
      </c>
      <c r="R166" s="243">
        <f>Q166*H166</f>
        <v>0</v>
      </c>
      <c r="S166" s="243">
        <v>0</v>
      </c>
      <c r="T166" s="24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5" t="s">
        <v>124</v>
      </c>
      <c r="AT166" s="245" t="s">
        <v>119</v>
      </c>
      <c r="AU166" s="245" t="s">
        <v>84</v>
      </c>
      <c r="AY166" s="16" t="s">
        <v>117</v>
      </c>
      <c r="BE166" s="246">
        <f>IF(N166="základní",J166,0)</f>
        <v>0</v>
      </c>
      <c r="BF166" s="246">
        <f>IF(N166="snížená",J166,0)</f>
        <v>0</v>
      </c>
      <c r="BG166" s="246">
        <f>IF(N166="zákl. přenesená",J166,0)</f>
        <v>0</v>
      </c>
      <c r="BH166" s="246">
        <f>IF(N166="sníž. přenesená",J166,0)</f>
        <v>0</v>
      </c>
      <c r="BI166" s="246">
        <f>IF(N166="nulová",J166,0)</f>
        <v>0</v>
      </c>
      <c r="BJ166" s="16" t="s">
        <v>80</v>
      </c>
      <c r="BK166" s="246">
        <f>ROUND(I166*H166,2)</f>
        <v>0</v>
      </c>
      <c r="BL166" s="16" t="s">
        <v>124</v>
      </c>
      <c r="BM166" s="245" t="s">
        <v>217</v>
      </c>
    </row>
    <row r="167" s="13" customFormat="1">
      <c r="A167" s="13"/>
      <c r="B167" s="247"/>
      <c r="C167" s="248"/>
      <c r="D167" s="249" t="s">
        <v>133</v>
      </c>
      <c r="E167" s="250" t="s">
        <v>1</v>
      </c>
      <c r="F167" s="251" t="s">
        <v>218</v>
      </c>
      <c r="G167" s="248"/>
      <c r="H167" s="252">
        <v>377.41000000000002</v>
      </c>
      <c r="I167" s="253"/>
      <c r="J167" s="248"/>
      <c r="K167" s="248"/>
      <c r="L167" s="254"/>
      <c r="M167" s="255"/>
      <c r="N167" s="256"/>
      <c r="O167" s="256"/>
      <c r="P167" s="256"/>
      <c r="Q167" s="256"/>
      <c r="R167" s="256"/>
      <c r="S167" s="256"/>
      <c r="T167" s="25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8" t="s">
        <v>133</v>
      </c>
      <c r="AU167" s="258" t="s">
        <v>84</v>
      </c>
      <c r="AV167" s="13" t="s">
        <v>84</v>
      </c>
      <c r="AW167" s="13" t="s">
        <v>32</v>
      </c>
      <c r="AX167" s="13" t="s">
        <v>75</v>
      </c>
      <c r="AY167" s="258" t="s">
        <v>117</v>
      </c>
    </row>
    <row r="168" s="13" customFormat="1">
      <c r="A168" s="13"/>
      <c r="B168" s="247"/>
      <c r="C168" s="248"/>
      <c r="D168" s="249" t="s">
        <v>133</v>
      </c>
      <c r="E168" s="250" t="s">
        <v>1</v>
      </c>
      <c r="F168" s="251" t="s">
        <v>219</v>
      </c>
      <c r="G168" s="248"/>
      <c r="H168" s="252">
        <v>12.65</v>
      </c>
      <c r="I168" s="253"/>
      <c r="J168" s="248"/>
      <c r="K168" s="248"/>
      <c r="L168" s="254"/>
      <c r="M168" s="255"/>
      <c r="N168" s="256"/>
      <c r="O168" s="256"/>
      <c r="P168" s="256"/>
      <c r="Q168" s="256"/>
      <c r="R168" s="256"/>
      <c r="S168" s="256"/>
      <c r="T168" s="25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8" t="s">
        <v>133</v>
      </c>
      <c r="AU168" s="258" t="s">
        <v>84</v>
      </c>
      <c r="AV168" s="13" t="s">
        <v>84</v>
      </c>
      <c r="AW168" s="13" t="s">
        <v>32</v>
      </c>
      <c r="AX168" s="13" t="s">
        <v>75</v>
      </c>
      <c r="AY168" s="258" t="s">
        <v>117</v>
      </c>
    </row>
    <row r="169" s="14" customFormat="1">
      <c r="A169" s="14"/>
      <c r="B169" s="259"/>
      <c r="C169" s="260"/>
      <c r="D169" s="249" t="s">
        <v>133</v>
      </c>
      <c r="E169" s="261" t="s">
        <v>1</v>
      </c>
      <c r="F169" s="262" t="s">
        <v>154</v>
      </c>
      <c r="G169" s="260"/>
      <c r="H169" s="263">
        <v>390.06</v>
      </c>
      <c r="I169" s="264"/>
      <c r="J169" s="260"/>
      <c r="K169" s="260"/>
      <c r="L169" s="265"/>
      <c r="M169" s="266"/>
      <c r="N169" s="267"/>
      <c r="O169" s="267"/>
      <c r="P169" s="267"/>
      <c r="Q169" s="267"/>
      <c r="R169" s="267"/>
      <c r="S169" s="267"/>
      <c r="T169" s="26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9" t="s">
        <v>133</v>
      </c>
      <c r="AU169" s="269" t="s">
        <v>84</v>
      </c>
      <c r="AV169" s="14" t="s">
        <v>124</v>
      </c>
      <c r="AW169" s="14" t="s">
        <v>32</v>
      </c>
      <c r="AX169" s="14" t="s">
        <v>80</v>
      </c>
      <c r="AY169" s="269" t="s">
        <v>117</v>
      </c>
    </row>
    <row r="170" s="12" customFormat="1" ht="22.8" customHeight="1">
      <c r="A170" s="12"/>
      <c r="B170" s="218"/>
      <c r="C170" s="219"/>
      <c r="D170" s="220" t="s">
        <v>74</v>
      </c>
      <c r="E170" s="232" t="s">
        <v>138</v>
      </c>
      <c r="F170" s="232" t="s">
        <v>220</v>
      </c>
      <c r="G170" s="219"/>
      <c r="H170" s="219"/>
      <c r="I170" s="222"/>
      <c r="J170" s="233">
        <f>BK170</f>
        <v>0</v>
      </c>
      <c r="K170" s="219"/>
      <c r="L170" s="224"/>
      <c r="M170" s="225"/>
      <c r="N170" s="226"/>
      <c r="O170" s="226"/>
      <c r="P170" s="227">
        <f>SUM(P171:P193)</f>
        <v>0</v>
      </c>
      <c r="Q170" s="226"/>
      <c r="R170" s="227">
        <f>SUM(R171:R193)</f>
        <v>80.988921000000005</v>
      </c>
      <c r="S170" s="226"/>
      <c r="T170" s="228">
        <f>SUM(T171:T193)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9" t="s">
        <v>80</v>
      </c>
      <c r="AT170" s="230" t="s">
        <v>74</v>
      </c>
      <c r="AU170" s="230" t="s">
        <v>80</v>
      </c>
      <c r="AY170" s="229" t="s">
        <v>117</v>
      </c>
      <c r="BK170" s="231">
        <f>SUM(BK171:BK193)</f>
        <v>0</v>
      </c>
    </row>
    <row r="171" s="2" customFormat="1" ht="16.5" customHeight="1">
      <c r="A171" s="37"/>
      <c r="B171" s="38"/>
      <c r="C171" s="234" t="s">
        <v>221</v>
      </c>
      <c r="D171" s="234" t="s">
        <v>119</v>
      </c>
      <c r="E171" s="235" t="s">
        <v>222</v>
      </c>
      <c r="F171" s="236" t="s">
        <v>223</v>
      </c>
      <c r="G171" s="237" t="s">
        <v>122</v>
      </c>
      <c r="H171" s="238">
        <v>390.06</v>
      </c>
      <c r="I171" s="239"/>
      <c r="J171" s="240">
        <f>ROUND(I171*H171,2)</f>
        <v>0</v>
      </c>
      <c r="K171" s="236" t="s">
        <v>123</v>
      </c>
      <c r="L171" s="43"/>
      <c r="M171" s="241" t="s">
        <v>1</v>
      </c>
      <c r="N171" s="242" t="s">
        <v>40</v>
      </c>
      <c r="O171" s="90"/>
      <c r="P171" s="243">
        <f>O171*H171</f>
        <v>0</v>
      </c>
      <c r="Q171" s="243">
        <v>0</v>
      </c>
      <c r="R171" s="243">
        <f>Q171*H171</f>
        <v>0</v>
      </c>
      <c r="S171" s="243">
        <v>0</v>
      </c>
      <c r="T171" s="24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5" t="s">
        <v>124</v>
      </c>
      <c r="AT171" s="245" t="s">
        <v>119</v>
      </c>
      <c r="AU171" s="245" t="s">
        <v>84</v>
      </c>
      <c r="AY171" s="16" t="s">
        <v>117</v>
      </c>
      <c r="BE171" s="246">
        <f>IF(N171="základní",J171,0)</f>
        <v>0</v>
      </c>
      <c r="BF171" s="246">
        <f>IF(N171="snížená",J171,0)</f>
        <v>0</v>
      </c>
      <c r="BG171" s="246">
        <f>IF(N171="zákl. přenesená",J171,0)</f>
        <v>0</v>
      </c>
      <c r="BH171" s="246">
        <f>IF(N171="sníž. přenesená",J171,0)</f>
        <v>0</v>
      </c>
      <c r="BI171" s="246">
        <f>IF(N171="nulová",J171,0)</f>
        <v>0</v>
      </c>
      <c r="BJ171" s="16" t="s">
        <v>80</v>
      </c>
      <c r="BK171" s="246">
        <f>ROUND(I171*H171,2)</f>
        <v>0</v>
      </c>
      <c r="BL171" s="16" t="s">
        <v>124</v>
      </c>
      <c r="BM171" s="245" t="s">
        <v>224</v>
      </c>
    </row>
    <row r="172" s="13" customFormat="1">
      <c r="A172" s="13"/>
      <c r="B172" s="247"/>
      <c r="C172" s="248"/>
      <c r="D172" s="249" t="s">
        <v>133</v>
      </c>
      <c r="E172" s="250" t="s">
        <v>1</v>
      </c>
      <c r="F172" s="251" t="s">
        <v>218</v>
      </c>
      <c r="G172" s="248"/>
      <c r="H172" s="252">
        <v>377.41000000000002</v>
      </c>
      <c r="I172" s="253"/>
      <c r="J172" s="248"/>
      <c r="K172" s="248"/>
      <c r="L172" s="254"/>
      <c r="M172" s="255"/>
      <c r="N172" s="256"/>
      <c r="O172" s="256"/>
      <c r="P172" s="256"/>
      <c r="Q172" s="256"/>
      <c r="R172" s="256"/>
      <c r="S172" s="256"/>
      <c r="T172" s="25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8" t="s">
        <v>133</v>
      </c>
      <c r="AU172" s="258" t="s">
        <v>84</v>
      </c>
      <c r="AV172" s="13" t="s">
        <v>84</v>
      </c>
      <c r="AW172" s="13" t="s">
        <v>32</v>
      </c>
      <c r="AX172" s="13" t="s">
        <v>75</v>
      </c>
      <c r="AY172" s="258" t="s">
        <v>117</v>
      </c>
    </row>
    <row r="173" s="13" customFormat="1">
      <c r="A173" s="13"/>
      <c r="B173" s="247"/>
      <c r="C173" s="248"/>
      <c r="D173" s="249" t="s">
        <v>133</v>
      </c>
      <c r="E173" s="250" t="s">
        <v>1</v>
      </c>
      <c r="F173" s="251" t="s">
        <v>219</v>
      </c>
      <c r="G173" s="248"/>
      <c r="H173" s="252">
        <v>12.65</v>
      </c>
      <c r="I173" s="253"/>
      <c r="J173" s="248"/>
      <c r="K173" s="248"/>
      <c r="L173" s="254"/>
      <c r="M173" s="255"/>
      <c r="N173" s="256"/>
      <c r="O173" s="256"/>
      <c r="P173" s="256"/>
      <c r="Q173" s="256"/>
      <c r="R173" s="256"/>
      <c r="S173" s="256"/>
      <c r="T173" s="25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8" t="s">
        <v>133</v>
      </c>
      <c r="AU173" s="258" t="s">
        <v>84</v>
      </c>
      <c r="AV173" s="13" t="s">
        <v>84</v>
      </c>
      <c r="AW173" s="13" t="s">
        <v>32</v>
      </c>
      <c r="AX173" s="13" t="s">
        <v>75</v>
      </c>
      <c r="AY173" s="258" t="s">
        <v>117</v>
      </c>
    </row>
    <row r="174" s="14" customFormat="1">
      <c r="A174" s="14"/>
      <c r="B174" s="259"/>
      <c r="C174" s="260"/>
      <c r="D174" s="249" t="s">
        <v>133</v>
      </c>
      <c r="E174" s="261" t="s">
        <v>1</v>
      </c>
      <c r="F174" s="262" t="s">
        <v>154</v>
      </c>
      <c r="G174" s="260"/>
      <c r="H174" s="263">
        <v>390.06</v>
      </c>
      <c r="I174" s="264"/>
      <c r="J174" s="260"/>
      <c r="K174" s="260"/>
      <c r="L174" s="265"/>
      <c r="M174" s="266"/>
      <c r="N174" s="267"/>
      <c r="O174" s="267"/>
      <c r="P174" s="267"/>
      <c r="Q174" s="267"/>
      <c r="R174" s="267"/>
      <c r="S174" s="267"/>
      <c r="T174" s="26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9" t="s">
        <v>133</v>
      </c>
      <c r="AU174" s="269" t="s">
        <v>84</v>
      </c>
      <c r="AV174" s="14" t="s">
        <v>124</v>
      </c>
      <c r="AW174" s="14" t="s">
        <v>32</v>
      </c>
      <c r="AX174" s="14" t="s">
        <v>80</v>
      </c>
      <c r="AY174" s="269" t="s">
        <v>117</v>
      </c>
    </row>
    <row r="175" s="2" customFormat="1" ht="16.5" customHeight="1">
      <c r="A175" s="37"/>
      <c r="B175" s="38"/>
      <c r="C175" s="234" t="s">
        <v>7</v>
      </c>
      <c r="D175" s="234" t="s">
        <v>119</v>
      </c>
      <c r="E175" s="235" t="s">
        <v>225</v>
      </c>
      <c r="F175" s="236" t="s">
        <v>226</v>
      </c>
      <c r="G175" s="237" t="s">
        <v>122</v>
      </c>
      <c r="H175" s="238">
        <v>10</v>
      </c>
      <c r="I175" s="239"/>
      <c r="J175" s="240">
        <f>ROUND(I175*H175,2)</f>
        <v>0</v>
      </c>
      <c r="K175" s="236" t="s">
        <v>123</v>
      </c>
      <c r="L175" s="43"/>
      <c r="M175" s="241" t="s">
        <v>1</v>
      </c>
      <c r="N175" s="242" t="s">
        <v>40</v>
      </c>
      <c r="O175" s="90"/>
      <c r="P175" s="243">
        <f>O175*H175</f>
        <v>0</v>
      </c>
      <c r="Q175" s="243">
        <v>0</v>
      </c>
      <c r="R175" s="243">
        <f>Q175*H175</f>
        <v>0</v>
      </c>
      <c r="S175" s="243">
        <v>0</v>
      </c>
      <c r="T175" s="24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45" t="s">
        <v>124</v>
      </c>
      <c r="AT175" s="245" t="s">
        <v>119</v>
      </c>
      <c r="AU175" s="245" t="s">
        <v>84</v>
      </c>
      <c r="AY175" s="16" t="s">
        <v>117</v>
      </c>
      <c r="BE175" s="246">
        <f>IF(N175="základní",J175,0)</f>
        <v>0</v>
      </c>
      <c r="BF175" s="246">
        <f>IF(N175="snížená",J175,0)</f>
        <v>0</v>
      </c>
      <c r="BG175" s="246">
        <f>IF(N175="zákl. přenesená",J175,0)</f>
        <v>0</v>
      </c>
      <c r="BH175" s="246">
        <f>IF(N175="sníž. přenesená",J175,0)</f>
        <v>0</v>
      </c>
      <c r="BI175" s="246">
        <f>IF(N175="nulová",J175,0)</f>
        <v>0</v>
      </c>
      <c r="BJ175" s="16" t="s">
        <v>80</v>
      </c>
      <c r="BK175" s="246">
        <f>ROUND(I175*H175,2)</f>
        <v>0</v>
      </c>
      <c r="BL175" s="16" t="s">
        <v>124</v>
      </c>
      <c r="BM175" s="245" t="s">
        <v>227</v>
      </c>
    </row>
    <row r="176" s="13" customFormat="1">
      <c r="A176" s="13"/>
      <c r="B176" s="247"/>
      <c r="C176" s="248"/>
      <c r="D176" s="249" t="s">
        <v>133</v>
      </c>
      <c r="E176" s="250" t="s">
        <v>1</v>
      </c>
      <c r="F176" s="251" t="s">
        <v>228</v>
      </c>
      <c r="G176" s="248"/>
      <c r="H176" s="252">
        <v>10</v>
      </c>
      <c r="I176" s="253"/>
      <c r="J176" s="248"/>
      <c r="K176" s="248"/>
      <c r="L176" s="254"/>
      <c r="M176" s="255"/>
      <c r="N176" s="256"/>
      <c r="O176" s="256"/>
      <c r="P176" s="256"/>
      <c r="Q176" s="256"/>
      <c r="R176" s="256"/>
      <c r="S176" s="256"/>
      <c r="T176" s="25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8" t="s">
        <v>133</v>
      </c>
      <c r="AU176" s="258" t="s">
        <v>84</v>
      </c>
      <c r="AV176" s="13" t="s">
        <v>84</v>
      </c>
      <c r="AW176" s="13" t="s">
        <v>32</v>
      </c>
      <c r="AX176" s="13" t="s">
        <v>80</v>
      </c>
      <c r="AY176" s="258" t="s">
        <v>117</v>
      </c>
    </row>
    <row r="177" s="2" customFormat="1" ht="21.75" customHeight="1">
      <c r="A177" s="37"/>
      <c r="B177" s="38"/>
      <c r="C177" s="234" t="s">
        <v>229</v>
      </c>
      <c r="D177" s="234" t="s">
        <v>119</v>
      </c>
      <c r="E177" s="235" t="s">
        <v>230</v>
      </c>
      <c r="F177" s="236" t="s">
        <v>231</v>
      </c>
      <c r="G177" s="237" t="s">
        <v>122</v>
      </c>
      <c r="H177" s="238">
        <v>12.074999999999999</v>
      </c>
      <c r="I177" s="239"/>
      <c r="J177" s="240">
        <f>ROUND(I177*H177,2)</f>
        <v>0</v>
      </c>
      <c r="K177" s="236" t="s">
        <v>123</v>
      </c>
      <c r="L177" s="43"/>
      <c r="M177" s="241" t="s">
        <v>1</v>
      </c>
      <c r="N177" s="242" t="s">
        <v>40</v>
      </c>
      <c r="O177" s="90"/>
      <c r="P177" s="243">
        <f>O177*H177</f>
        <v>0</v>
      </c>
      <c r="Q177" s="243">
        <v>0</v>
      </c>
      <c r="R177" s="243">
        <f>Q177*H177</f>
        <v>0</v>
      </c>
      <c r="S177" s="243">
        <v>0</v>
      </c>
      <c r="T177" s="24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45" t="s">
        <v>124</v>
      </c>
      <c r="AT177" s="245" t="s">
        <v>119</v>
      </c>
      <c r="AU177" s="245" t="s">
        <v>84</v>
      </c>
      <c r="AY177" s="16" t="s">
        <v>117</v>
      </c>
      <c r="BE177" s="246">
        <f>IF(N177="základní",J177,0)</f>
        <v>0</v>
      </c>
      <c r="BF177" s="246">
        <f>IF(N177="snížená",J177,0)</f>
        <v>0</v>
      </c>
      <c r="BG177" s="246">
        <f>IF(N177="zákl. přenesená",J177,0)</f>
        <v>0</v>
      </c>
      <c r="BH177" s="246">
        <f>IF(N177="sníž. přenesená",J177,0)</f>
        <v>0</v>
      </c>
      <c r="BI177" s="246">
        <f>IF(N177="nulová",J177,0)</f>
        <v>0</v>
      </c>
      <c r="BJ177" s="16" t="s">
        <v>80</v>
      </c>
      <c r="BK177" s="246">
        <f>ROUND(I177*H177,2)</f>
        <v>0</v>
      </c>
      <c r="BL177" s="16" t="s">
        <v>124</v>
      </c>
      <c r="BM177" s="245" t="s">
        <v>232</v>
      </c>
    </row>
    <row r="178" s="13" customFormat="1">
      <c r="A178" s="13"/>
      <c r="B178" s="247"/>
      <c r="C178" s="248"/>
      <c r="D178" s="249" t="s">
        <v>133</v>
      </c>
      <c r="E178" s="250" t="s">
        <v>1</v>
      </c>
      <c r="F178" s="251" t="s">
        <v>233</v>
      </c>
      <c r="G178" s="248"/>
      <c r="H178" s="252">
        <v>12.074999999999999</v>
      </c>
      <c r="I178" s="253"/>
      <c r="J178" s="248"/>
      <c r="K178" s="248"/>
      <c r="L178" s="254"/>
      <c r="M178" s="255"/>
      <c r="N178" s="256"/>
      <c r="O178" s="256"/>
      <c r="P178" s="256"/>
      <c r="Q178" s="256"/>
      <c r="R178" s="256"/>
      <c r="S178" s="256"/>
      <c r="T178" s="25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8" t="s">
        <v>133</v>
      </c>
      <c r="AU178" s="258" t="s">
        <v>84</v>
      </c>
      <c r="AV178" s="13" t="s">
        <v>84</v>
      </c>
      <c r="AW178" s="13" t="s">
        <v>32</v>
      </c>
      <c r="AX178" s="13" t="s">
        <v>80</v>
      </c>
      <c r="AY178" s="258" t="s">
        <v>117</v>
      </c>
    </row>
    <row r="179" s="2" customFormat="1" ht="21.75" customHeight="1">
      <c r="A179" s="37"/>
      <c r="B179" s="38"/>
      <c r="C179" s="234" t="s">
        <v>234</v>
      </c>
      <c r="D179" s="234" t="s">
        <v>119</v>
      </c>
      <c r="E179" s="235" t="s">
        <v>235</v>
      </c>
      <c r="F179" s="236" t="s">
        <v>236</v>
      </c>
      <c r="G179" s="237" t="s">
        <v>122</v>
      </c>
      <c r="H179" s="238">
        <v>9</v>
      </c>
      <c r="I179" s="239"/>
      <c r="J179" s="240">
        <f>ROUND(I179*H179,2)</f>
        <v>0</v>
      </c>
      <c r="K179" s="236" t="s">
        <v>123</v>
      </c>
      <c r="L179" s="43"/>
      <c r="M179" s="241" t="s">
        <v>1</v>
      </c>
      <c r="N179" s="242" t="s">
        <v>40</v>
      </c>
      <c r="O179" s="90"/>
      <c r="P179" s="243">
        <f>O179*H179</f>
        <v>0</v>
      </c>
      <c r="Q179" s="243">
        <v>0.40799999999999997</v>
      </c>
      <c r="R179" s="243">
        <f>Q179*H179</f>
        <v>3.6719999999999997</v>
      </c>
      <c r="S179" s="243">
        <v>0</v>
      </c>
      <c r="T179" s="24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5" t="s">
        <v>124</v>
      </c>
      <c r="AT179" s="245" t="s">
        <v>119</v>
      </c>
      <c r="AU179" s="245" t="s">
        <v>84</v>
      </c>
      <c r="AY179" s="16" t="s">
        <v>117</v>
      </c>
      <c r="BE179" s="246">
        <f>IF(N179="základní",J179,0)</f>
        <v>0</v>
      </c>
      <c r="BF179" s="246">
        <f>IF(N179="snížená",J179,0)</f>
        <v>0</v>
      </c>
      <c r="BG179" s="246">
        <f>IF(N179="zákl. přenesená",J179,0)</f>
        <v>0</v>
      </c>
      <c r="BH179" s="246">
        <f>IF(N179="sníž. přenesená",J179,0)</f>
        <v>0</v>
      </c>
      <c r="BI179" s="246">
        <f>IF(N179="nulová",J179,0)</f>
        <v>0</v>
      </c>
      <c r="BJ179" s="16" t="s">
        <v>80</v>
      </c>
      <c r="BK179" s="246">
        <f>ROUND(I179*H179,2)</f>
        <v>0</v>
      </c>
      <c r="BL179" s="16" t="s">
        <v>124</v>
      </c>
      <c r="BM179" s="245" t="s">
        <v>237</v>
      </c>
    </row>
    <row r="180" s="2" customFormat="1" ht="21.75" customHeight="1">
      <c r="A180" s="37"/>
      <c r="B180" s="38"/>
      <c r="C180" s="234" t="s">
        <v>238</v>
      </c>
      <c r="D180" s="234" t="s">
        <v>119</v>
      </c>
      <c r="E180" s="235" t="s">
        <v>239</v>
      </c>
      <c r="F180" s="236" t="s">
        <v>240</v>
      </c>
      <c r="G180" s="237" t="s">
        <v>122</v>
      </c>
      <c r="H180" s="238">
        <v>26</v>
      </c>
      <c r="I180" s="239"/>
      <c r="J180" s="240">
        <f>ROUND(I180*H180,2)</f>
        <v>0</v>
      </c>
      <c r="K180" s="236" t="s">
        <v>123</v>
      </c>
      <c r="L180" s="43"/>
      <c r="M180" s="241" t="s">
        <v>1</v>
      </c>
      <c r="N180" s="242" t="s">
        <v>40</v>
      </c>
      <c r="O180" s="90"/>
      <c r="P180" s="243">
        <f>O180*H180</f>
        <v>0</v>
      </c>
      <c r="Q180" s="243">
        <v>0</v>
      </c>
      <c r="R180" s="243">
        <f>Q180*H180</f>
        <v>0</v>
      </c>
      <c r="S180" s="243">
        <v>0</v>
      </c>
      <c r="T180" s="24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45" t="s">
        <v>124</v>
      </c>
      <c r="AT180" s="245" t="s">
        <v>119</v>
      </c>
      <c r="AU180" s="245" t="s">
        <v>84</v>
      </c>
      <c r="AY180" s="16" t="s">
        <v>117</v>
      </c>
      <c r="BE180" s="246">
        <f>IF(N180="základní",J180,0)</f>
        <v>0</v>
      </c>
      <c r="BF180" s="246">
        <f>IF(N180="snížená",J180,0)</f>
        <v>0</v>
      </c>
      <c r="BG180" s="246">
        <f>IF(N180="zákl. přenesená",J180,0)</f>
        <v>0</v>
      </c>
      <c r="BH180" s="246">
        <f>IF(N180="sníž. přenesená",J180,0)</f>
        <v>0</v>
      </c>
      <c r="BI180" s="246">
        <f>IF(N180="nulová",J180,0)</f>
        <v>0</v>
      </c>
      <c r="BJ180" s="16" t="s">
        <v>80</v>
      </c>
      <c r="BK180" s="246">
        <f>ROUND(I180*H180,2)</f>
        <v>0</v>
      </c>
      <c r="BL180" s="16" t="s">
        <v>124</v>
      </c>
      <c r="BM180" s="245" t="s">
        <v>241</v>
      </c>
    </row>
    <row r="181" s="2" customFormat="1" ht="21.75" customHeight="1">
      <c r="A181" s="37"/>
      <c r="B181" s="38"/>
      <c r="C181" s="234" t="s">
        <v>242</v>
      </c>
      <c r="D181" s="234" t="s">
        <v>119</v>
      </c>
      <c r="E181" s="235" t="s">
        <v>243</v>
      </c>
      <c r="F181" s="236" t="s">
        <v>244</v>
      </c>
      <c r="G181" s="237" t="s">
        <v>122</v>
      </c>
      <c r="H181" s="238">
        <v>26</v>
      </c>
      <c r="I181" s="239"/>
      <c r="J181" s="240">
        <f>ROUND(I181*H181,2)</f>
        <v>0</v>
      </c>
      <c r="K181" s="236" t="s">
        <v>123</v>
      </c>
      <c r="L181" s="43"/>
      <c r="M181" s="241" t="s">
        <v>1</v>
      </c>
      <c r="N181" s="242" t="s">
        <v>40</v>
      </c>
      <c r="O181" s="90"/>
      <c r="P181" s="243">
        <f>O181*H181</f>
        <v>0</v>
      </c>
      <c r="Q181" s="243">
        <v>0</v>
      </c>
      <c r="R181" s="243">
        <f>Q181*H181</f>
        <v>0</v>
      </c>
      <c r="S181" s="243">
        <v>0</v>
      </c>
      <c r="T181" s="24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45" t="s">
        <v>124</v>
      </c>
      <c r="AT181" s="245" t="s">
        <v>119</v>
      </c>
      <c r="AU181" s="245" t="s">
        <v>84</v>
      </c>
      <c r="AY181" s="16" t="s">
        <v>117</v>
      </c>
      <c r="BE181" s="246">
        <f>IF(N181="základní",J181,0)</f>
        <v>0</v>
      </c>
      <c r="BF181" s="246">
        <f>IF(N181="snížená",J181,0)</f>
        <v>0</v>
      </c>
      <c r="BG181" s="246">
        <f>IF(N181="zákl. přenesená",J181,0)</f>
        <v>0</v>
      </c>
      <c r="BH181" s="246">
        <f>IF(N181="sníž. přenesená",J181,0)</f>
        <v>0</v>
      </c>
      <c r="BI181" s="246">
        <f>IF(N181="nulová",J181,0)</f>
        <v>0</v>
      </c>
      <c r="BJ181" s="16" t="s">
        <v>80</v>
      </c>
      <c r="BK181" s="246">
        <f>ROUND(I181*H181,2)</f>
        <v>0</v>
      </c>
      <c r="BL181" s="16" t="s">
        <v>124</v>
      </c>
      <c r="BM181" s="245" t="s">
        <v>245</v>
      </c>
    </row>
    <row r="182" s="2" customFormat="1" ht="21.75" customHeight="1">
      <c r="A182" s="37"/>
      <c r="B182" s="38"/>
      <c r="C182" s="234" t="s">
        <v>246</v>
      </c>
      <c r="D182" s="234" t="s">
        <v>119</v>
      </c>
      <c r="E182" s="235" t="s">
        <v>247</v>
      </c>
      <c r="F182" s="236" t="s">
        <v>248</v>
      </c>
      <c r="G182" s="237" t="s">
        <v>122</v>
      </c>
      <c r="H182" s="238">
        <v>343.10000000000002</v>
      </c>
      <c r="I182" s="239"/>
      <c r="J182" s="240">
        <f>ROUND(I182*H182,2)</f>
        <v>0</v>
      </c>
      <c r="K182" s="236" t="s">
        <v>123</v>
      </c>
      <c r="L182" s="43"/>
      <c r="M182" s="241" t="s">
        <v>1</v>
      </c>
      <c r="N182" s="242" t="s">
        <v>40</v>
      </c>
      <c r="O182" s="90"/>
      <c r="P182" s="243">
        <f>O182*H182</f>
        <v>0</v>
      </c>
      <c r="Q182" s="243">
        <v>0.084250000000000005</v>
      </c>
      <c r="R182" s="243">
        <f>Q182*H182</f>
        <v>28.906175000000005</v>
      </c>
      <c r="S182" s="243">
        <v>0</v>
      </c>
      <c r="T182" s="24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45" t="s">
        <v>124</v>
      </c>
      <c r="AT182" s="245" t="s">
        <v>119</v>
      </c>
      <c r="AU182" s="245" t="s">
        <v>84</v>
      </c>
      <c r="AY182" s="16" t="s">
        <v>117</v>
      </c>
      <c r="BE182" s="246">
        <f>IF(N182="základní",J182,0)</f>
        <v>0</v>
      </c>
      <c r="BF182" s="246">
        <f>IF(N182="snížená",J182,0)</f>
        <v>0</v>
      </c>
      <c r="BG182" s="246">
        <f>IF(N182="zákl. přenesená",J182,0)</f>
        <v>0</v>
      </c>
      <c r="BH182" s="246">
        <f>IF(N182="sníž. přenesená",J182,0)</f>
        <v>0</v>
      </c>
      <c r="BI182" s="246">
        <f>IF(N182="nulová",J182,0)</f>
        <v>0</v>
      </c>
      <c r="BJ182" s="16" t="s">
        <v>80</v>
      </c>
      <c r="BK182" s="246">
        <f>ROUND(I182*H182,2)</f>
        <v>0</v>
      </c>
      <c r="BL182" s="16" t="s">
        <v>124</v>
      </c>
      <c r="BM182" s="245" t="s">
        <v>249</v>
      </c>
    </row>
    <row r="183" s="13" customFormat="1">
      <c r="A183" s="13"/>
      <c r="B183" s="247"/>
      <c r="C183" s="248"/>
      <c r="D183" s="249" t="s">
        <v>133</v>
      </c>
      <c r="E183" s="250" t="s">
        <v>1</v>
      </c>
      <c r="F183" s="251" t="s">
        <v>250</v>
      </c>
      <c r="G183" s="248"/>
      <c r="H183" s="252">
        <v>343.10000000000002</v>
      </c>
      <c r="I183" s="253"/>
      <c r="J183" s="248"/>
      <c r="K183" s="248"/>
      <c r="L183" s="254"/>
      <c r="M183" s="255"/>
      <c r="N183" s="256"/>
      <c r="O183" s="256"/>
      <c r="P183" s="256"/>
      <c r="Q183" s="256"/>
      <c r="R183" s="256"/>
      <c r="S183" s="256"/>
      <c r="T183" s="25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8" t="s">
        <v>133</v>
      </c>
      <c r="AU183" s="258" t="s">
        <v>84</v>
      </c>
      <c r="AV183" s="13" t="s">
        <v>84</v>
      </c>
      <c r="AW183" s="13" t="s">
        <v>32</v>
      </c>
      <c r="AX183" s="13" t="s">
        <v>80</v>
      </c>
      <c r="AY183" s="258" t="s">
        <v>117</v>
      </c>
    </row>
    <row r="184" s="2" customFormat="1" ht="16.5" customHeight="1">
      <c r="A184" s="37"/>
      <c r="B184" s="38"/>
      <c r="C184" s="270" t="s">
        <v>251</v>
      </c>
      <c r="D184" s="270" t="s">
        <v>175</v>
      </c>
      <c r="E184" s="271" t="s">
        <v>252</v>
      </c>
      <c r="F184" s="272" t="s">
        <v>253</v>
      </c>
      <c r="G184" s="273" t="s">
        <v>122</v>
      </c>
      <c r="H184" s="274">
        <v>333.30000000000001</v>
      </c>
      <c r="I184" s="275"/>
      <c r="J184" s="276">
        <f>ROUND(I184*H184,2)</f>
        <v>0</v>
      </c>
      <c r="K184" s="272" t="s">
        <v>123</v>
      </c>
      <c r="L184" s="277"/>
      <c r="M184" s="278" t="s">
        <v>1</v>
      </c>
      <c r="N184" s="279" t="s">
        <v>40</v>
      </c>
      <c r="O184" s="90"/>
      <c r="P184" s="243">
        <f>O184*H184</f>
        <v>0</v>
      </c>
      <c r="Q184" s="243">
        <v>0.13100000000000001</v>
      </c>
      <c r="R184" s="243">
        <f>Q184*H184</f>
        <v>43.662300000000002</v>
      </c>
      <c r="S184" s="243">
        <v>0</v>
      </c>
      <c r="T184" s="24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45" t="s">
        <v>155</v>
      </c>
      <c r="AT184" s="245" t="s">
        <v>175</v>
      </c>
      <c r="AU184" s="245" t="s">
        <v>84</v>
      </c>
      <c r="AY184" s="16" t="s">
        <v>117</v>
      </c>
      <c r="BE184" s="246">
        <f>IF(N184="základní",J184,0)</f>
        <v>0</v>
      </c>
      <c r="BF184" s="246">
        <f>IF(N184="snížená",J184,0)</f>
        <v>0</v>
      </c>
      <c r="BG184" s="246">
        <f>IF(N184="zákl. přenesená",J184,0)</f>
        <v>0</v>
      </c>
      <c r="BH184" s="246">
        <f>IF(N184="sníž. přenesená",J184,0)</f>
        <v>0</v>
      </c>
      <c r="BI184" s="246">
        <f>IF(N184="nulová",J184,0)</f>
        <v>0</v>
      </c>
      <c r="BJ184" s="16" t="s">
        <v>80</v>
      </c>
      <c r="BK184" s="246">
        <f>ROUND(I184*H184,2)</f>
        <v>0</v>
      </c>
      <c r="BL184" s="16" t="s">
        <v>124</v>
      </c>
      <c r="BM184" s="245" t="s">
        <v>254</v>
      </c>
    </row>
    <row r="185" s="13" customFormat="1">
      <c r="A185" s="13"/>
      <c r="B185" s="247"/>
      <c r="C185" s="248"/>
      <c r="D185" s="249" t="s">
        <v>133</v>
      </c>
      <c r="E185" s="250" t="s">
        <v>1</v>
      </c>
      <c r="F185" s="251" t="s">
        <v>255</v>
      </c>
      <c r="G185" s="248"/>
      <c r="H185" s="252">
        <v>333.30000000000001</v>
      </c>
      <c r="I185" s="253"/>
      <c r="J185" s="248"/>
      <c r="K185" s="248"/>
      <c r="L185" s="254"/>
      <c r="M185" s="255"/>
      <c r="N185" s="256"/>
      <c r="O185" s="256"/>
      <c r="P185" s="256"/>
      <c r="Q185" s="256"/>
      <c r="R185" s="256"/>
      <c r="S185" s="256"/>
      <c r="T185" s="25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8" t="s">
        <v>133</v>
      </c>
      <c r="AU185" s="258" t="s">
        <v>84</v>
      </c>
      <c r="AV185" s="13" t="s">
        <v>84</v>
      </c>
      <c r="AW185" s="13" t="s">
        <v>32</v>
      </c>
      <c r="AX185" s="13" t="s">
        <v>80</v>
      </c>
      <c r="AY185" s="258" t="s">
        <v>117</v>
      </c>
    </row>
    <row r="186" s="2" customFormat="1" ht="21.75" customHeight="1">
      <c r="A186" s="37"/>
      <c r="B186" s="38"/>
      <c r="C186" s="270" t="s">
        <v>256</v>
      </c>
      <c r="D186" s="270" t="s">
        <v>175</v>
      </c>
      <c r="E186" s="271" t="s">
        <v>257</v>
      </c>
      <c r="F186" s="272" t="s">
        <v>258</v>
      </c>
      <c r="G186" s="273" t="s">
        <v>122</v>
      </c>
      <c r="H186" s="274">
        <v>13.231</v>
      </c>
      <c r="I186" s="275"/>
      <c r="J186" s="276">
        <f>ROUND(I186*H186,2)</f>
        <v>0</v>
      </c>
      <c r="K186" s="272" t="s">
        <v>123</v>
      </c>
      <c r="L186" s="277"/>
      <c r="M186" s="278" t="s">
        <v>1</v>
      </c>
      <c r="N186" s="279" t="s">
        <v>40</v>
      </c>
      <c r="O186" s="90"/>
      <c r="P186" s="243">
        <f>O186*H186</f>
        <v>0</v>
      </c>
      <c r="Q186" s="243">
        <v>0.13100000000000001</v>
      </c>
      <c r="R186" s="243">
        <f>Q186*H186</f>
        <v>1.7332610000000002</v>
      </c>
      <c r="S186" s="243">
        <v>0</v>
      </c>
      <c r="T186" s="24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45" t="s">
        <v>155</v>
      </c>
      <c r="AT186" s="245" t="s">
        <v>175</v>
      </c>
      <c r="AU186" s="245" t="s">
        <v>84</v>
      </c>
      <c r="AY186" s="16" t="s">
        <v>117</v>
      </c>
      <c r="BE186" s="246">
        <f>IF(N186="základní",J186,0)</f>
        <v>0</v>
      </c>
      <c r="BF186" s="246">
        <f>IF(N186="snížená",J186,0)</f>
        <v>0</v>
      </c>
      <c r="BG186" s="246">
        <f>IF(N186="zákl. přenesená",J186,0)</f>
        <v>0</v>
      </c>
      <c r="BH186" s="246">
        <f>IF(N186="sníž. přenesená",J186,0)</f>
        <v>0</v>
      </c>
      <c r="BI186" s="246">
        <f>IF(N186="nulová",J186,0)</f>
        <v>0</v>
      </c>
      <c r="BJ186" s="16" t="s">
        <v>80</v>
      </c>
      <c r="BK186" s="246">
        <f>ROUND(I186*H186,2)</f>
        <v>0</v>
      </c>
      <c r="BL186" s="16" t="s">
        <v>124</v>
      </c>
      <c r="BM186" s="245" t="s">
        <v>259</v>
      </c>
    </row>
    <row r="187" s="13" customFormat="1">
      <c r="A187" s="13"/>
      <c r="B187" s="247"/>
      <c r="C187" s="248"/>
      <c r="D187" s="249" t="s">
        <v>133</v>
      </c>
      <c r="E187" s="250" t="s">
        <v>1</v>
      </c>
      <c r="F187" s="251" t="s">
        <v>260</v>
      </c>
      <c r="G187" s="248"/>
      <c r="H187" s="252">
        <v>13.231</v>
      </c>
      <c r="I187" s="253"/>
      <c r="J187" s="248"/>
      <c r="K187" s="248"/>
      <c r="L187" s="254"/>
      <c r="M187" s="255"/>
      <c r="N187" s="256"/>
      <c r="O187" s="256"/>
      <c r="P187" s="256"/>
      <c r="Q187" s="256"/>
      <c r="R187" s="256"/>
      <c r="S187" s="256"/>
      <c r="T187" s="25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8" t="s">
        <v>133</v>
      </c>
      <c r="AU187" s="258" t="s">
        <v>84</v>
      </c>
      <c r="AV187" s="13" t="s">
        <v>84</v>
      </c>
      <c r="AW187" s="13" t="s">
        <v>32</v>
      </c>
      <c r="AX187" s="13" t="s">
        <v>80</v>
      </c>
      <c r="AY187" s="258" t="s">
        <v>117</v>
      </c>
    </row>
    <row r="188" s="2" customFormat="1" ht="21.75" customHeight="1">
      <c r="A188" s="37"/>
      <c r="B188" s="38"/>
      <c r="C188" s="234" t="s">
        <v>261</v>
      </c>
      <c r="D188" s="234" t="s">
        <v>119</v>
      </c>
      <c r="E188" s="235" t="s">
        <v>262</v>
      </c>
      <c r="F188" s="236" t="s">
        <v>263</v>
      </c>
      <c r="G188" s="237" t="s">
        <v>122</v>
      </c>
      <c r="H188" s="238">
        <v>11.5</v>
      </c>
      <c r="I188" s="239"/>
      <c r="J188" s="240">
        <f>ROUND(I188*H188,2)</f>
        <v>0</v>
      </c>
      <c r="K188" s="236" t="s">
        <v>123</v>
      </c>
      <c r="L188" s="43"/>
      <c r="M188" s="241" t="s">
        <v>1</v>
      </c>
      <c r="N188" s="242" t="s">
        <v>40</v>
      </c>
      <c r="O188" s="90"/>
      <c r="P188" s="243">
        <f>O188*H188</f>
        <v>0</v>
      </c>
      <c r="Q188" s="243">
        <v>0.10362</v>
      </c>
      <c r="R188" s="243">
        <f>Q188*H188</f>
        <v>1.19163</v>
      </c>
      <c r="S188" s="243">
        <v>0</v>
      </c>
      <c r="T188" s="24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45" t="s">
        <v>124</v>
      </c>
      <c r="AT188" s="245" t="s">
        <v>119</v>
      </c>
      <c r="AU188" s="245" t="s">
        <v>84</v>
      </c>
      <c r="AY188" s="16" t="s">
        <v>117</v>
      </c>
      <c r="BE188" s="246">
        <f>IF(N188="základní",J188,0)</f>
        <v>0</v>
      </c>
      <c r="BF188" s="246">
        <f>IF(N188="snížená",J188,0)</f>
        <v>0</v>
      </c>
      <c r="BG188" s="246">
        <f>IF(N188="zákl. přenesená",J188,0)</f>
        <v>0</v>
      </c>
      <c r="BH188" s="246">
        <f>IF(N188="sníž. přenesená",J188,0)</f>
        <v>0</v>
      </c>
      <c r="BI188" s="246">
        <f>IF(N188="nulová",J188,0)</f>
        <v>0</v>
      </c>
      <c r="BJ188" s="16" t="s">
        <v>80</v>
      </c>
      <c r="BK188" s="246">
        <f>ROUND(I188*H188,2)</f>
        <v>0</v>
      </c>
      <c r="BL188" s="16" t="s">
        <v>124</v>
      </c>
      <c r="BM188" s="245" t="s">
        <v>264</v>
      </c>
    </row>
    <row r="189" s="13" customFormat="1">
      <c r="A189" s="13"/>
      <c r="B189" s="247"/>
      <c r="C189" s="248"/>
      <c r="D189" s="249" t="s">
        <v>133</v>
      </c>
      <c r="E189" s="250" t="s">
        <v>1</v>
      </c>
      <c r="F189" s="251" t="s">
        <v>265</v>
      </c>
      <c r="G189" s="248"/>
      <c r="H189" s="252">
        <v>11.5</v>
      </c>
      <c r="I189" s="253"/>
      <c r="J189" s="248"/>
      <c r="K189" s="248"/>
      <c r="L189" s="254"/>
      <c r="M189" s="255"/>
      <c r="N189" s="256"/>
      <c r="O189" s="256"/>
      <c r="P189" s="256"/>
      <c r="Q189" s="256"/>
      <c r="R189" s="256"/>
      <c r="S189" s="256"/>
      <c r="T189" s="25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8" t="s">
        <v>133</v>
      </c>
      <c r="AU189" s="258" t="s">
        <v>84</v>
      </c>
      <c r="AV189" s="13" t="s">
        <v>84</v>
      </c>
      <c r="AW189" s="13" t="s">
        <v>32</v>
      </c>
      <c r="AX189" s="13" t="s">
        <v>80</v>
      </c>
      <c r="AY189" s="258" t="s">
        <v>117</v>
      </c>
    </row>
    <row r="190" s="2" customFormat="1" ht="16.5" customHeight="1">
      <c r="A190" s="37"/>
      <c r="B190" s="38"/>
      <c r="C190" s="270" t="s">
        <v>266</v>
      </c>
      <c r="D190" s="270" t="s">
        <v>175</v>
      </c>
      <c r="E190" s="271" t="s">
        <v>267</v>
      </c>
      <c r="F190" s="272" t="s">
        <v>268</v>
      </c>
      <c r="G190" s="273" t="s">
        <v>122</v>
      </c>
      <c r="H190" s="274">
        <v>9.0899999999999999</v>
      </c>
      <c r="I190" s="275"/>
      <c r="J190" s="276">
        <f>ROUND(I190*H190,2)</f>
        <v>0</v>
      </c>
      <c r="K190" s="272" t="s">
        <v>123</v>
      </c>
      <c r="L190" s="277"/>
      <c r="M190" s="278" t="s">
        <v>1</v>
      </c>
      <c r="N190" s="279" t="s">
        <v>40</v>
      </c>
      <c r="O190" s="90"/>
      <c r="P190" s="243">
        <f>O190*H190</f>
        <v>0</v>
      </c>
      <c r="Q190" s="243">
        <v>0.152</v>
      </c>
      <c r="R190" s="243">
        <f>Q190*H190</f>
        <v>1.38168</v>
      </c>
      <c r="S190" s="243">
        <v>0</v>
      </c>
      <c r="T190" s="24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45" t="s">
        <v>155</v>
      </c>
      <c r="AT190" s="245" t="s">
        <v>175</v>
      </c>
      <c r="AU190" s="245" t="s">
        <v>84</v>
      </c>
      <c r="AY190" s="16" t="s">
        <v>117</v>
      </c>
      <c r="BE190" s="246">
        <f>IF(N190="základní",J190,0)</f>
        <v>0</v>
      </c>
      <c r="BF190" s="246">
        <f>IF(N190="snížená",J190,0)</f>
        <v>0</v>
      </c>
      <c r="BG190" s="246">
        <f>IF(N190="zákl. přenesená",J190,0)</f>
        <v>0</v>
      </c>
      <c r="BH190" s="246">
        <f>IF(N190="sníž. přenesená",J190,0)</f>
        <v>0</v>
      </c>
      <c r="BI190" s="246">
        <f>IF(N190="nulová",J190,0)</f>
        <v>0</v>
      </c>
      <c r="BJ190" s="16" t="s">
        <v>80</v>
      </c>
      <c r="BK190" s="246">
        <f>ROUND(I190*H190,2)</f>
        <v>0</v>
      </c>
      <c r="BL190" s="16" t="s">
        <v>124</v>
      </c>
      <c r="BM190" s="245" t="s">
        <v>269</v>
      </c>
    </row>
    <row r="191" s="13" customFormat="1">
      <c r="A191" s="13"/>
      <c r="B191" s="247"/>
      <c r="C191" s="248"/>
      <c r="D191" s="249" t="s">
        <v>133</v>
      </c>
      <c r="E191" s="250" t="s">
        <v>1</v>
      </c>
      <c r="F191" s="251" t="s">
        <v>270</v>
      </c>
      <c r="G191" s="248"/>
      <c r="H191" s="252">
        <v>9.0899999999999999</v>
      </c>
      <c r="I191" s="253"/>
      <c r="J191" s="248"/>
      <c r="K191" s="248"/>
      <c r="L191" s="254"/>
      <c r="M191" s="255"/>
      <c r="N191" s="256"/>
      <c r="O191" s="256"/>
      <c r="P191" s="256"/>
      <c r="Q191" s="256"/>
      <c r="R191" s="256"/>
      <c r="S191" s="256"/>
      <c r="T191" s="25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8" t="s">
        <v>133</v>
      </c>
      <c r="AU191" s="258" t="s">
        <v>84</v>
      </c>
      <c r="AV191" s="13" t="s">
        <v>84</v>
      </c>
      <c r="AW191" s="13" t="s">
        <v>32</v>
      </c>
      <c r="AX191" s="13" t="s">
        <v>80</v>
      </c>
      <c r="AY191" s="258" t="s">
        <v>117</v>
      </c>
    </row>
    <row r="192" s="2" customFormat="1" ht="21.75" customHeight="1">
      <c r="A192" s="37"/>
      <c r="B192" s="38"/>
      <c r="C192" s="270" t="s">
        <v>271</v>
      </c>
      <c r="D192" s="270" t="s">
        <v>175</v>
      </c>
      <c r="E192" s="271" t="s">
        <v>272</v>
      </c>
      <c r="F192" s="272" t="s">
        <v>273</v>
      </c>
      <c r="G192" s="273" t="s">
        <v>122</v>
      </c>
      <c r="H192" s="274">
        <v>2.5249999999999999</v>
      </c>
      <c r="I192" s="275"/>
      <c r="J192" s="276">
        <f>ROUND(I192*H192,2)</f>
        <v>0</v>
      </c>
      <c r="K192" s="272" t="s">
        <v>123</v>
      </c>
      <c r="L192" s="277"/>
      <c r="M192" s="278" t="s">
        <v>1</v>
      </c>
      <c r="N192" s="279" t="s">
        <v>40</v>
      </c>
      <c r="O192" s="90"/>
      <c r="P192" s="243">
        <f>O192*H192</f>
        <v>0</v>
      </c>
      <c r="Q192" s="243">
        <v>0.17499999999999999</v>
      </c>
      <c r="R192" s="243">
        <f>Q192*H192</f>
        <v>0.44187499999999996</v>
      </c>
      <c r="S192" s="243">
        <v>0</v>
      </c>
      <c r="T192" s="24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45" t="s">
        <v>155</v>
      </c>
      <c r="AT192" s="245" t="s">
        <v>175</v>
      </c>
      <c r="AU192" s="245" t="s">
        <v>84</v>
      </c>
      <c r="AY192" s="16" t="s">
        <v>117</v>
      </c>
      <c r="BE192" s="246">
        <f>IF(N192="základní",J192,0)</f>
        <v>0</v>
      </c>
      <c r="BF192" s="246">
        <f>IF(N192="snížená",J192,0)</f>
        <v>0</v>
      </c>
      <c r="BG192" s="246">
        <f>IF(N192="zákl. přenesená",J192,0)</f>
        <v>0</v>
      </c>
      <c r="BH192" s="246">
        <f>IF(N192="sníž. přenesená",J192,0)</f>
        <v>0</v>
      </c>
      <c r="BI192" s="246">
        <f>IF(N192="nulová",J192,0)</f>
        <v>0</v>
      </c>
      <c r="BJ192" s="16" t="s">
        <v>80</v>
      </c>
      <c r="BK192" s="246">
        <f>ROUND(I192*H192,2)</f>
        <v>0</v>
      </c>
      <c r="BL192" s="16" t="s">
        <v>124</v>
      </c>
      <c r="BM192" s="245" t="s">
        <v>274</v>
      </c>
    </row>
    <row r="193" s="13" customFormat="1">
      <c r="A193" s="13"/>
      <c r="B193" s="247"/>
      <c r="C193" s="248"/>
      <c r="D193" s="249" t="s">
        <v>133</v>
      </c>
      <c r="E193" s="250" t="s">
        <v>1</v>
      </c>
      <c r="F193" s="251" t="s">
        <v>275</v>
      </c>
      <c r="G193" s="248"/>
      <c r="H193" s="252">
        <v>2.5249999999999999</v>
      </c>
      <c r="I193" s="253"/>
      <c r="J193" s="248"/>
      <c r="K193" s="248"/>
      <c r="L193" s="254"/>
      <c r="M193" s="255"/>
      <c r="N193" s="256"/>
      <c r="O193" s="256"/>
      <c r="P193" s="256"/>
      <c r="Q193" s="256"/>
      <c r="R193" s="256"/>
      <c r="S193" s="256"/>
      <c r="T193" s="25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8" t="s">
        <v>133</v>
      </c>
      <c r="AU193" s="258" t="s">
        <v>84</v>
      </c>
      <c r="AV193" s="13" t="s">
        <v>84</v>
      </c>
      <c r="AW193" s="13" t="s">
        <v>32</v>
      </c>
      <c r="AX193" s="13" t="s">
        <v>80</v>
      </c>
      <c r="AY193" s="258" t="s">
        <v>117</v>
      </c>
    </row>
    <row r="194" s="12" customFormat="1" ht="22.8" customHeight="1">
      <c r="A194" s="12"/>
      <c r="B194" s="218"/>
      <c r="C194" s="219"/>
      <c r="D194" s="220" t="s">
        <v>74</v>
      </c>
      <c r="E194" s="232" t="s">
        <v>155</v>
      </c>
      <c r="F194" s="232" t="s">
        <v>276</v>
      </c>
      <c r="G194" s="219"/>
      <c r="H194" s="219"/>
      <c r="I194" s="222"/>
      <c r="J194" s="233">
        <f>BK194</f>
        <v>0</v>
      </c>
      <c r="K194" s="219"/>
      <c r="L194" s="224"/>
      <c r="M194" s="225"/>
      <c r="N194" s="226"/>
      <c r="O194" s="226"/>
      <c r="P194" s="227">
        <f>P195</f>
        <v>0</v>
      </c>
      <c r="Q194" s="226"/>
      <c r="R194" s="227">
        <f>R195</f>
        <v>0.62216000000000005</v>
      </c>
      <c r="S194" s="226"/>
      <c r="T194" s="228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9" t="s">
        <v>80</v>
      </c>
      <c r="AT194" s="230" t="s">
        <v>74</v>
      </c>
      <c r="AU194" s="230" t="s">
        <v>80</v>
      </c>
      <c r="AY194" s="229" t="s">
        <v>117</v>
      </c>
      <c r="BK194" s="231">
        <f>BK195</f>
        <v>0</v>
      </c>
    </row>
    <row r="195" s="2" customFormat="1" ht="21.75" customHeight="1">
      <c r="A195" s="37"/>
      <c r="B195" s="38"/>
      <c r="C195" s="234" t="s">
        <v>277</v>
      </c>
      <c r="D195" s="234" t="s">
        <v>119</v>
      </c>
      <c r="E195" s="235" t="s">
        <v>278</v>
      </c>
      <c r="F195" s="236" t="s">
        <v>279</v>
      </c>
      <c r="G195" s="237" t="s">
        <v>280</v>
      </c>
      <c r="H195" s="238">
        <v>2</v>
      </c>
      <c r="I195" s="239"/>
      <c r="J195" s="240">
        <f>ROUND(I195*H195,2)</f>
        <v>0</v>
      </c>
      <c r="K195" s="236" t="s">
        <v>123</v>
      </c>
      <c r="L195" s="43"/>
      <c r="M195" s="241" t="s">
        <v>1</v>
      </c>
      <c r="N195" s="242" t="s">
        <v>40</v>
      </c>
      <c r="O195" s="90"/>
      <c r="P195" s="243">
        <f>O195*H195</f>
        <v>0</v>
      </c>
      <c r="Q195" s="243">
        <v>0.31108000000000002</v>
      </c>
      <c r="R195" s="243">
        <f>Q195*H195</f>
        <v>0.62216000000000005</v>
      </c>
      <c r="S195" s="243">
        <v>0</v>
      </c>
      <c r="T195" s="24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45" t="s">
        <v>124</v>
      </c>
      <c r="AT195" s="245" t="s">
        <v>119</v>
      </c>
      <c r="AU195" s="245" t="s">
        <v>84</v>
      </c>
      <c r="AY195" s="16" t="s">
        <v>117</v>
      </c>
      <c r="BE195" s="246">
        <f>IF(N195="základní",J195,0)</f>
        <v>0</v>
      </c>
      <c r="BF195" s="246">
        <f>IF(N195="snížená",J195,0)</f>
        <v>0</v>
      </c>
      <c r="BG195" s="246">
        <f>IF(N195="zákl. přenesená",J195,0)</f>
        <v>0</v>
      </c>
      <c r="BH195" s="246">
        <f>IF(N195="sníž. přenesená",J195,0)</f>
        <v>0</v>
      </c>
      <c r="BI195" s="246">
        <f>IF(N195="nulová",J195,0)</f>
        <v>0</v>
      </c>
      <c r="BJ195" s="16" t="s">
        <v>80</v>
      </c>
      <c r="BK195" s="246">
        <f>ROUND(I195*H195,2)</f>
        <v>0</v>
      </c>
      <c r="BL195" s="16" t="s">
        <v>124</v>
      </c>
      <c r="BM195" s="245" t="s">
        <v>281</v>
      </c>
    </row>
    <row r="196" s="12" customFormat="1" ht="22.8" customHeight="1">
      <c r="A196" s="12"/>
      <c r="B196" s="218"/>
      <c r="C196" s="219"/>
      <c r="D196" s="220" t="s">
        <v>74</v>
      </c>
      <c r="E196" s="232" t="s">
        <v>162</v>
      </c>
      <c r="F196" s="232" t="s">
        <v>282</v>
      </c>
      <c r="G196" s="219"/>
      <c r="H196" s="219"/>
      <c r="I196" s="222"/>
      <c r="J196" s="233">
        <f>BK196</f>
        <v>0</v>
      </c>
      <c r="K196" s="219"/>
      <c r="L196" s="224"/>
      <c r="M196" s="225"/>
      <c r="N196" s="226"/>
      <c r="O196" s="226"/>
      <c r="P196" s="227">
        <f>SUM(P197:P222)</f>
        <v>0</v>
      </c>
      <c r="Q196" s="226"/>
      <c r="R196" s="227">
        <f>SUM(R197:R222)</f>
        <v>120.38495150000001</v>
      </c>
      <c r="S196" s="226"/>
      <c r="T196" s="228">
        <f>SUM(T197:T222)</f>
        <v>13.58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29" t="s">
        <v>80</v>
      </c>
      <c r="AT196" s="230" t="s">
        <v>74</v>
      </c>
      <c r="AU196" s="230" t="s">
        <v>80</v>
      </c>
      <c r="AY196" s="229" t="s">
        <v>117</v>
      </c>
      <c r="BK196" s="231">
        <f>SUM(BK197:BK222)</f>
        <v>0</v>
      </c>
    </row>
    <row r="197" s="2" customFormat="1" ht="21.75" customHeight="1">
      <c r="A197" s="37"/>
      <c r="B197" s="38"/>
      <c r="C197" s="234" t="s">
        <v>283</v>
      </c>
      <c r="D197" s="234" t="s">
        <v>119</v>
      </c>
      <c r="E197" s="235" t="s">
        <v>284</v>
      </c>
      <c r="F197" s="236" t="s">
        <v>285</v>
      </c>
      <c r="G197" s="237" t="s">
        <v>141</v>
      </c>
      <c r="H197" s="238">
        <v>76</v>
      </c>
      <c r="I197" s="239"/>
      <c r="J197" s="240">
        <f>ROUND(I197*H197,2)</f>
        <v>0</v>
      </c>
      <c r="K197" s="236" t="s">
        <v>123</v>
      </c>
      <c r="L197" s="43"/>
      <c r="M197" s="241" t="s">
        <v>1</v>
      </c>
      <c r="N197" s="242" t="s">
        <v>40</v>
      </c>
      <c r="O197" s="90"/>
      <c r="P197" s="243">
        <f>O197*H197</f>
        <v>0</v>
      </c>
      <c r="Q197" s="243">
        <v>0.15540000000000001</v>
      </c>
      <c r="R197" s="243">
        <f>Q197*H197</f>
        <v>11.810400000000001</v>
      </c>
      <c r="S197" s="243">
        <v>0</v>
      </c>
      <c r="T197" s="24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45" t="s">
        <v>124</v>
      </c>
      <c r="AT197" s="245" t="s">
        <v>119</v>
      </c>
      <c r="AU197" s="245" t="s">
        <v>84</v>
      </c>
      <c r="AY197" s="16" t="s">
        <v>117</v>
      </c>
      <c r="BE197" s="246">
        <f>IF(N197="základní",J197,0)</f>
        <v>0</v>
      </c>
      <c r="BF197" s="246">
        <f>IF(N197="snížená",J197,0)</f>
        <v>0</v>
      </c>
      <c r="BG197" s="246">
        <f>IF(N197="zákl. přenesená",J197,0)</f>
        <v>0</v>
      </c>
      <c r="BH197" s="246">
        <f>IF(N197="sníž. přenesená",J197,0)</f>
        <v>0</v>
      </c>
      <c r="BI197" s="246">
        <f>IF(N197="nulová",J197,0)</f>
        <v>0</v>
      </c>
      <c r="BJ197" s="16" t="s">
        <v>80</v>
      </c>
      <c r="BK197" s="246">
        <f>ROUND(I197*H197,2)</f>
        <v>0</v>
      </c>
      <c r="BL197" s="16" t="s">
        <v>124</v>
      </c>
      <c r="BM197" s="245" t="s">
        <v>286</v>
      </c>
    </row>
    <row r="198" s="13" customFormat="1">
      <c r="A198" s="13"/>
      <c r="B198" s="247"/>
      <c r="C198" s="248"/>
      <c r="D198" s="249" t="s">
        <v>133</v>
      </c>
      <c r="E198" s="250" t="s">
        <v>1</v>
      </c>
      <c r="F198" s="251" t="s">
        <v>287</v>
      </c>
      <c r="G198" s="248"/>
      <c r="H198" s="252">
        <v>76</v>
      </c>
      <c r="I198" s="253"/>
      <c r="J198" s="248"/>
      <c r="K198" s="248"/>
      <c r="L198" s="254"/>
      <c r="M198" s="255"/>
      <c r="N198" s="256"/>
      <c r="O198" s="256"/>
      <c r="P198" s="256"/>
      <c r="Q198" s="256"/>
      <c r="R198" s="256"/>
      <c r="S198" s="256"/>
      <c r="T198" s="25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8" t="s">
        <v>133</v>
      </c>
      <c r="AU198" s="258" t="s">
        <v>84</v>
      </c>
      <c r="AV198" s="13" t="s">
        <v>84</v>
      </c>
      <c r="AW198" s="13" t="s">
        <v>32</v>
      </c>
      <c r="AX198" s="13" t="s">
        <v>80</v>
      </c>
      <c r="AY198" s="258" t="s">
        <v>117</v>
      </c>
    </row>
    <row r="199" s="2" customFormat="1" ht="21.75" customHeight="1">
      <c r="A199" s="37"/>
      <c r="B199" s="38"/>
      <c r="C199" s="270" t="s">
        <v>288</v>
      </c>
      <c r="D199" s="270" t="s">
        <v>175</v>
      </c>
      <c r="E199" s="271" t="s">
        <v>289</v>
      </c>
      <c r="F199" s="272" t="s">
        <v>290</v>
      </c>
      <c r="G199" s="273" t="s">
        <v>141</v>
      </c>
      <c r="H199" s="274">
        <v>17.170000000000002</v>
      </c>
      <c r="I199" s="275"/>
      <c r="J199" s="276">
        <f>ROUND(I199*H199,2)</f>
        <v>0</v>
      </c>
      <c r="K199" s="272" t="s">
        <v>123</v>
      </c>
      <c r="L199" s="277"/>
      <c r="M199" s="278" t="s">
        <v>1</v>
      </c>
      <c r="N199" s="279" t="s">
        <v>40</v>
      </c>
      <c r="O199" s="90"/>
      <c r="P199" s="243">
        <f>O199*H199</f>
        <v>0</v>
      </c>
      <c r="Q199" s="243">
        <v>0.048300000000000003</v>
      </c>
      <c r="R199" s="243">
        <f>Q199*H199</f>
        <v>0.82931100000000013</v>
      </c>
      <c r="S199" s="243">
        <v>0</v>
      </c>
      <c r="T199" s="24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45" t="s">
        <v>155</v>
      </c>
      <c r="AT199" s="245" t="s">
        <v>175</v>
      </c>
      <c r="AU199" s="245" t="s">
        <v>84</v>
      </c>
      <c r="AY199" s="16" t="s">
        <v>117</v>
      </c>
      <c r="BE199" s="246">
        <f>IF(N199="základní",J199,0)</f>
        <v>0</v>
      </c>
      <c r="BF199" s="246">
        <f>IF(N199="snížená",J199,0)</f>
        <v>0</v>
      </c>
      <c r="BG199" s="246">
        <f>IF(N199="zákl. přenesená",J199,0)</f>
        <v>0</v>
      </c>
      <c r="BH199" s="246">
        <f>IF(N199="sníž. přenesená",J199,0)</f>
        <v>0</v>
      </c>
      <c r="BI199" s="246">
        <f>IF(N199="nulová",J199,0)</f>
        <v>0</v>
      </c>
      <c r="BJ199" s="16" t="s">
        <v>80</v>
      </c>
      <c r="BK199" s="246">
        <f>ROUND(I199*H199,2)</f>
        <v>0</v>
      </c>
      <c r="BL199" s="16" t="s">
        <v>124</v>
      </c>
      <c r="BM199" s="245" t="s">
        <v>291</v>
      </c>
    </row>
    <row r="200" s="13" customFormat="1">
      <c r="A200" s="13"/>
      <c r="B200" s="247"/>
      <c r="C200" s="248"/>
      <c r="D200" s="249" t="s">
        <v>133</v>
      </c>
      <c r="E200" s="250" t="s">
        <v>1</v>
      </c>
      <c r="F200" s="251" t="s">
        <v>292</v>
      </c>
      <c r="G200" s="248"/>
      <c r="H200" s="252">
        <v>17.170000000000002</v>
      </c>
      <c r="I200" s="253"/>
      <c r="J200" s="248"/>
      <c r="K200" s="248"/>
      <c r="L200" s="254"/>
      <c r="M200" s="255"/>
      <c r="N200" s="256"/>
      <c r="O200" s="256"/>
      <c r="P200" s="256"/>
      <c r="Q200" s="256"/>
      <c r="R200" s="256"/>
      <c r="S200" s="256"/>
      <c r="T200" s="25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8" t="s">
        <v>133</v>
      </c>
      <c r="AU200" s="258" t="s">
        <v>84</v>
      </c>
      <c r="AV200" s="13" t="s">
        <v>84</v>
      </c>
      <c r="AW200" s="13" t="s">
        <v>32</v>
      </c>
      <c r="AX200" s="13" t="s">
        <v>80</v>
      </c>
      <c r="AY200" s="258" t="s">
        <v>117</v>
      </c>
    </row>
    <row r="201" s="2" customFormat="1" ht="21.75" customHeight="1">
      <c r="A201" s="37"/>
      <c r="B201" s="38"/>
      <c r="C201" s="270" t="s">
        <v>293</v>
      </c>
      <c r="D201" s="270" t="s">
        <v>175</v>
      </c>
      <c r="E201" s="271" t="s">
        <v>294</v>
      </c>
      <c r="F201" s="272" t="s">
        <v>295</v>
      </c>
      <c r="G201" s="273" t="s">
        <v>141</v>
      </c>
      <c r="H201" s="274">
        <v>8.0800000000000001</v>
      </c>
      <c r="I201" s="275"/>
      <c r="J201" s="276">
        <f>ROUND(I201*H201,2)</f>
        <v>0</v>
      </c>
      <c r="K201" s="272" t="s">
        <v>123</v>
      </c>
      <c r="L201" s="277"/>
      <c r="M201" s="278" t="s">
        <v>1</v>
      </c>
      <c r="N201" s="279" t="s">
        <v>40</v>
      </c>
      <c r="O201" s="90"/>
      <c r="P201" s="243">
        <f>O201*H201</f>
        <v>0</v>
      </c>
      <c r="Q201" s="243">
        <v>0.065670000000000006</v>
      </c>
      <c r="R201" s="243">
        <f>Q201*H201</f>
        <v>0.53061360000000002</v>
      </c>
      <c r="S201" s="243">
        <v>0</v>
      </c>
      <c r="T201" s="244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45" t="s">
        <v>155</v>
      </c>
      <c r="AT201" s="245" t="s">
        <v>175</v>
      </c>
      <c r="AU201" s="245" t="s">
        <v>84</v>
      </c>
      <c r="AY201" s="16" t="s">
        <v>117</v>
      </c>
      <c r="BE201" s="246">
        <f>IF(N201="základní",J201,0)</f>
        <v>0</v>
      </c>
      <c r="BF201" s="246">
        <f>IF(N201="snížená",J201,0)</f>
        <v>0</v>
      </c>
      <c r="BG201" s="246">
        <f>IF(N201="zákl. přenesená",J201,0)</f>
        <v>0</v>
      </c>
      <c r="BH201" s="246">
        <f>IF(N201="sníž. přenesená",J201,0)</f>
        <v>0</v>
      </c>
      <c r="BI201" s="246">
        <f>IF(N201="nulová",J201,0)</f>
        <v>0</v>
      </c>
      <c r="BJ201" s="16" t="s">
        <v>80</v>
      </c>
      <c r="BK201" s="246">
        <f>ROUND(I201*H201,2)</f>
        <v>0</v>
      </c>
      <c r="BL201" s="16" t="s">
        <v>124</v>
      </c>
      <c r="BM201" s="245" t="s">
        <v>296</v>
      </c>
    </row>
    <row r="202" s="13" customFormat="1">
      <c r="A202" s="13"/>
      <c r="B202" s="247"/>
      <c r="C202" s="248"/>
      <c r="D202" s="249" t="s">
        <v>133</v>
      </c>
      <c r="E202" s="250" t="s">
        <v>1</v>
      </c>
      <c r="F202" s="251" t="s">
        <v>297</v>
      </c>
      <c r="G202" s="248"/>
      <c r="H202" s="252">
        <v>8.0800000000000001</v>
      </c>
      <c r="I202" s="253"/>
      <c r="J202" s="248"/>
      <c r="K202" s="248"/>
      <c r="L202" s="254"/>
      <c r="M202" s="255"/>
      <c r="N202" s="256"/>
      <c r="O202" s="256"/>
      <c r="P202" s="256"/>
      <c r="Q202" s="256"/>
      <c r="R202" s="256"/>
      <c r="S202" s="256"/>
      <c r="T202" s="25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8" t="s">
        <v>133</v>
      </c>
      <c r="AU202" s="258" t="s">
        <v>84</v>
      </c>
      <c r="AV202" s="13" t="s">
        <v>84</v>
      </c>
      <c r="AW202" s="13" t="s">
        <v>32</v>
      </c>
      <c r="AX202" s="13" t="s">
        <v>80</v>
      </c>
      <c r="AY202" s="258" t="s">
        <v>117</v>
      </c>
    </row>
    <row r="203" s="2" customFormat="1" ht="16.5" customHeight="1">
      <c r="A203" s="37"/>
      <c r="B203" s="38"/>
      <c r="C203" s="270" t="s">
        <v>298</v>
      </c>
      <c r="D203" s="270" t="s">
        <v>175</v>
      </c>
      <c r="E203" s="271" t="s">
        <v>299</v>
      </c>
      <c r="F203" s="272" t="s">
        <v>300</v>
      </c>
      <c r="G203" s="273" t="s">
        <v>141</v>
      </c>
      <c r="H203" s="274">
        <v>51.509999999999998</v>
      </c>
      <c r="I203" s="275"/>
      <c r="J203" s="276">
        <f>ROUND(I203*H203,2)</f>
        <v>0</v>
      </c>
      <c r="K203" s="272" t="s">
        <v>123</v>
      </c>
      <c r="L203" s="277"/>
      <c r="M203" s="278" t="s">
        <v>1</v>
      </c>
      <c r="N203" s="279" t="s">
        <v>40</v>
      </c>
      <c r="O203" s="90"/>
      <c r="P203" s="243">
        <f>O203*H203</f>
        <v>0</v>
      </c>
      <c r="Q203" s="243">
        <v>0.080000000000000002</v>
      </c>
      <c r="R203" s="243">
        <f>Q203*H203</f>
        <v>4.1208</v>
      </c>
      <c r="S203" s="243">
        <v>0</v>
      </c>
      <c r="T203" s="24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45" t="s">
        <v>155</v>
      </c>
      <c r="AT203" s="245" t="s">
        <v>175</v>
      </c>
      <c r="AU203" s="245" t="s">
        <v>84</v>
      </c>
      <c r="AY203" s="16" t="s">
        <v>117</v>
      </c>
      <c r="BE203" s="246">
        <f>IF(N203="základní",J203,0)</f>
        <v>0</v>
      </c>
      <c r="BF203" s="246">
        <f>IF(N203="snížená",J203,0)</f>
        <v>0</v>
      </c>
      <c r="BG203" s="246">
        <f>IF(N203="zákl. přenesená",J203,0)</f>
        <v>0</v>
      </c>
      <c r="BH203" s="246">
        <f>IF(N203="sníž. přenesená",J203,0)</f>
        <v>0</v>
      </c>
      <c r="BI203" s="246">
        <f>IF(N203="nulová",J203,0)</f>
        <v>0</v>
      </c>
      <c r="BJ203" s="16" t="s">
        <v>80</v>
      </c>
      <c r="BK203" s="246">
        <f>ROUND(I203*H203,2)</f>
        <v>0</v>
      </c>
      <c r="BL203" s="16" t="s">
        <v>124</v>
      </c>
      <c r="BM203" s="245" t="s">
        <v>301</v>
      </c>
    </row>
    <row r="204" s="13" customFormat="1">
      <c r="A204" s="13"/>
      <c r="B204" s="247"/>
      <c r="C204" s="248"/>
      <c r="D204" s="249" t="s">
        <v>133</v>
      </c>
      <c r="E204" s="250" t="s">
        <v>1</v>
      </c>
      <c r="F204" s="251" t="s">
        <v>302</v>
      </c>
      <c r="G204" s="248"/>
      <c r="H204" s="252">
        <v>51.509999999999998</v>
      </c>
      <c r="I204" s="253"/>
      <c r="J204" s="248"/>
      <c r="K204" s="248"/>
      <c r="L204" s="254"/>
      <c r="M204" s="255"/>
      <c r="N204" s="256"/>
      <c r="O204" s="256"/>
      <c r="P204" s="256"/>
      <c r="Q204" s="256"/>
      <c r="R204" s="256"/>
      <c r="S204" s="256"/>
      <c r="T204" s="25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8" t="s">
        <v>133</v>
      </c>
      <c r="AU204" s="258" t="s">
        <v>84</v>
      </c>
      <c r="AV204" s="13" t="s">
        <v>84</v>
      </c>
      <c r="AW204" s="13" t="s">
        <v>32</v>
      </c>
      <c r="AX204" s="13" t="s">
        <v>80</v>
      </c>
      <c r="AY204" s="258" t="s">
        <v>117</v>
      </c>
    </row>
    <row r="205" s="2" customFormat="1" ht="21.75" customHeight="1">
      <c r="A205" s="37"/>
      <c r="B205" s="38"/>
      <c r="C205" s="234" t="s">
        <v>303</v>
      </c>
      <c r="D205" s="234" t="s">
        <v>119</v>
      </c>
      <c r="E205" s="235" t="s">
        <v>304</v>
      </c>
      <c r="F205" s="236" t="s">
        <v>305</v>
      </c>
      <c r="G205" s="237" t="s">
        <v>141</v>
      </c>
      <c r="H205" s="238">
        <v>356</v>
      </c>
      <c r="I205" s="239"/>
      <c r="J205" s="240">
        <f>ROUND(I205*H205,2)</f>
        <v>0</v>
      </c>
      <c r="K205" s="236" t="s">
        <v>123</v>
      </c>
      <c r="L205" s="43"/>
      <c r="M205" s="241" t="s">
        <v>1</v>
      </c>
      <c r="N205" s="242" t="s">
        <v>40</v>
      </c>
      <c r="O205" s="90"/>
      <c r="P205" s="243">
        <f>O205*H205</f>
        <v>0</v>
      </c>
      <c r="Q205" s="243">
        <v>0.1295</v>
      </c>
      <c r="R205" s="243">
        <f>Q205*H205</f>
        <v>46.102000000000004</v>
      </c>
      <c r="S205" s="243">
        <v>0</v>
      </c>
      <c r="T205" s="24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45" t="s">
        <v>124</v>
      </c>
      <c r="AT205" s="245" t="s">
        <v>119</v>
      </c>
      <c r="AU205" s="245" t="s">
        <v>84</v>
      </c>
      <c r="AY205" s="16" t="s">
        <v>117</v>
      </c>
      <c r="BE205" s="246">
        <f>IF(N205="základní",J205,0)</f>
        <v>0</v>
      </c>
      <c r="BF205" s="246">
        <f>IF(N205="snížená",J205,0)</f>
        <v>0</v>
      </c>
      <c r="BG205" s="246">
        <f>IF(N205="zákl. přenesená",J205,0)</f>
        <v>0</v>
      </c>
      <c r="BH205" s="246">
        <f>IF(N205="sníž. přenesená",J205,0)</f>
        <v>0</v>
      </c>
      <c r="BI205" s="246">
        <f>IF(N205="nulová",J205,0)</f>
        <v>0</v>
      </c>
      <c r="BJ205" s="16" t="s">
        <v>80</v>
      </c>
      <c r="BK205" s="246">
        <f>ROUND(I205*H205,2)</f>
        <v>0</v>
      </c>
      <c r="BL205" s="16" t="s">
        <v>124</v>
      </c>
      <c r="BM205" s="245" t="s">
        <v>306</v>
      </c>
    </row>
    <row r="206" s="13" customFormat="1">
      <c r="A206" s="13"/>
      <c r="B206" s="247"/>
      <c r="C206" s="248"/>
      <c r="D206" s="249" t="s">
        <v>133</v>
      </c>
      <c r="E206" s="250" t="s">
        <v>1</v>
      </c>
      <c r="F206" s="251" t="s">
        <v>307</v>
      </c>
      <c r="G206" s="248"/>
      <c r="H206" s="252">
        <v>356</v>
      </c>
      <c r="I206" s="253"/>
      <c r="J206" s="248"/>
      <c r="K206" s="248"/>
      <c r="L206" s="254"/>
      <c r="M206" s="255"/>
      <c r="N206" s="256"/>
      <c r="O206" s="256"/>
      <c r="P206" s="256"/>
      <c r="Q206" s="256"/>
      <c r="R206" s="256"/>
      <c r="S206" s="256"/>
      <c r="T206" s="25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8" t="s">
        <v>133</v>
      </c>
      <c r="AU206" s="258" t="s">
        <v>84</v>
      </c>
      <c r="AV206" s="13" t="s">
        <v>84</v>
      </c>
      <c r="AW206" s="13" t="s">
        <v>32</v>
      </c>
      <c r="AX206" s="13" t="s">
        <v>80</v>
      </c>
      <c r="AY206" s="258" t="s">
        <v>117</v>
      </c>
    </row>
    <row r="207" s="2" customFormat="1" ht="16.5" customHeight="1">
      <c r="A207" s="37"/>
      <c r="B207" s="38"/>
      <c r="C207" s="270" t="s">
        <v>308</v>
      </c>
      <c r="D207" s="270" t="s">
        <v>175</v>
      </c>
      <c r="E207" s="271" t="s">
        <v>309</v>
      </c>
      <c r="F207" s="272" t="s">
        <v>310</v>
      </c>
      <c r="G207" s="273" t="s">
        <v>141</v>
      </c>
      <c r="H207" s="274">
        <v>13.130000000000001</v>
      </c>
      <c r="I207" s="275"/>
      <c r="J207" s="276">
        <f>ROUND(I207*H207,2)</f>
        <v>0</v>
      </c>
      <c r="K207" s="272" t="s">
        <v>123</v>
      </c>
      <c r="L207" s="277"/>
      <c r="M207" s="278" t="s">
        <v>1</v>
      </c>
      <c r="N207" s="279" t="s">
        <v>40</v>
      </c>
      <c r="O207" s="90"/>
      <c r="P207" s="243">
        <f>O207*H207</f>
        <v>0</v>
      </c>
      <c r="Q207" s="243">
        <v>0.056120000000000003</v>
      </c>
      <c r="R207" s="243">
        <f>Q207*H207</f>
        <v>0.73685560000000006</v>
      </c>
      <c r="S207" s="243">
        <v>0</v>
      </c>
      <c r="T207" s="24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45" t="s">
        <v>155</v>
      </c>
      <c r="AT207" s="245" t="s">
        <v>175</v>
      </c>
      <c r="AU207" s="245" t="s">
        <v>84</v>
      </c>
      <c r="AY207" s="16" t="s">
        <v>117</v>
      </c>
      <c r="BE207" s="246">
        <f>IF(N207="základní",J207,0)</f>
        <v>0</v>
      </c>
      <c r="BF207" s="246">
        <f>IF(N207="snížená",J207,0)</f>
        <v>0</v>
      </c>
      <c r="BG207" s="246">
        <f>IF(N207="zákl. přenesená",J207,0)</f>
        <v>0</v>
      </c>
      <c r="BH207" s="246">
        <f>IF(N207="sníž. přenesená",J207,0)</f>
        <v>0</v>
      </c>
      <c r="BI207" s="246">
        <f>IF(N207="nulová",J207,0)</f>
        <v>0</v>
      </c>
      <c r="BJ207" s="16" t="s">
        <v>80</v>
      </c>
      <c r="BK207" s="246">
        <f>ROUND(I207*H207,2)</f>
        <v>0</v>
      </c>
      <c r="BL207" s="16" t="s">
        <v>124</v>
      </c>
      <c r="BM207" s="245" t="s">
        <v>311</v>
      </c>
    </row>
    <row r="208" s="13" customFormat="1">
      <c r="A208" s="13"/>
      <c r="B208" s="247"/>
      <c r="C208" s="248"/>
      <c r="D208" s="249" t="s">
        <v>133</v>
      </c>
      <c r="E208" s="250" t="s">
        <v>1</v>
      </c>
      <c r="F208" s="251" t="s">
        <v>312</v>
      </c>
      <c r="G208" s="248"/>
      <c r="H208" s="252">
        <v>13.130000000000001</v>
      </c>
      <c r="I208" s="253"/>
      <c r="J208" s="248"/>
      <c r="K208" s="248"/>
      <c r="L208" s="254"/>
      <c r="M208" s="255"/>
      <c r="N208" s="256"/>
      <c r="O208" s="256"/>
      <c r="P208" s="256"/>
      <c r="Q208" s="256"/>
      <c r="R208" s="256"/>
      <c r="S208" s="256"/>
      <c r="T208" s="25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8" t="s">
        <v>133</v>
      </c>
      <c r="AU208" s="258" t="s">
        <v>84</v>
      </c>
      <c r="AV208" s="13" t="s">
        <v>84</v>
      </c>
      <c r="AW208" s="13" t="s">
        <v>32</v>
      </c>
      <c r="AX208" s="13" t="s">
        <v>80</v>
      </c>
      <c r="AY208" s="258" t="s">
        <v>117</v>
      </c>
    </row>
    <row r="209" s="2" customFormat="1" ht="16.5" customHeight="1">
      <c r="A209" s="37"/>
      <c r="B209" s="38"/>
      <c r="C209" s="270" t="s">
        <v>313</v>
      </c>
      <c r="D209" s="270" t="s">
        <v>175</v>
      </c>
      <c r="E209" s="271" t="s">
        <v>314</v>
      </c>
      <c r="F209" s="272" t="s">
        <v>315</v>
      </c>
      <c r="G209" s="273" t="s">
        <v>141</v>
      </c>
      <c r="H209" s="274">
        <v>332.29000000000002</v>
      </c>
      <c r="I209" s="275"/>
      <c r="J209" s="276">
        <f>ROUND(I209*H209,2)</f>
        <v>0</v>
      </c>
      <c r="K209" s="272" t="s">
        <v>123</v>
      </c>
      <c r="L209" s="277"/>
      <c r="M209" s="278" t="s">
        <v>1</v>
      </c>
      <c r="N209" s="279" t="s">
        <v>40</v>
      </c>
      <c r="O209" s="90"/>
      <c r="P209" s="243">
        <f>O209*H209</f>
        <v>0</v>
      </c>
      <c r="Q209" s="243">
        <v>0.021999999999999999</v>
      </c>
      <c r="R209" s="243">
        <f>Q209*H209</f>
        <v>7.3103800000000003</v>
      </c>
      <c r="S209" s="243">
        <v>0</v>
      </c>
      <c r="T209" s="244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45" t="s">
        <v>155</v>
      </c>
      <c r="AT209" s="245" t="s">
        <v>175</v>
      </c>
      <c r="AU209" s="245" t="s">
        <v>84</v>
      </c>
      <c r="AY209" s="16" t="s">
        <v>117</v>
      </c>
      <c r="BE209" s="246">
        <f>IF(N209="základní",J209,0)</f>
        <v>0</v>
      </c>
      <c r="BF209" s="246">
        <f>IF(N209="snížená",J209,0)</f>
        <v>0</v>
      </c>
      <c r="BG209" s="246">
        <f>IF(N209="zákl. přenesená",J209,0)</f>
        <v>0</v>
      </c>
      <c r="BH209" s="246">
        <f>IF(N209="sníž. přenesená",J209,0)</f>
        <v>0</v>
      </c>
      <c r="BI209" s="246">
        <f>IF(N209="nulová",J209,0)</f>
        <v>0</v>
      </c>
      <c r="BJ209" s="16" t="s">
        <v>80</v>
      </c>
      <c r="BK209" s="246">
        <f>ROUND(I209*H209,2)</f>
        <v>0</v>
      </c>
      <c r="BL209" s="16" t="s">
        <v>124</v>
      </c>
      <c r="BM209" s="245" t="s">
        <v>316</v>
      </c>
    </row>
    <row r="210" s="13" customFormat="1">
      <c r="A210" s="13"/>
      <c r="B210" s="247"/>
      <c r="C210" s="248"/>
      <c r="D210" s="249" t="s">
        <v>133</v>
      </c>
      <c r="E210" s="250" t="s">
        <v>1</v>
      </c>
      <c r="F210" s="251" t="s">
        <v>317</v>
      </c>
      <c r="G210" s="248"/>
      <c r="H210" s="252">
        <v>332.29000000000002</v>
      </c>
      <c r="I210" s="253"/>
      <c r="J210" s="248"/>
      <c r="K210" s="248"/>
      <c r="L210" s="254"/>
      <c r="M210" s="255"/>
      <c r="N210" s="256"/>
      <c r="O210" s="256"/>
      <c r="P210" s="256"/>
      <c r="Q210" s="256"/>
      <c r="R210" s="256"/>
      <c r="S210" s="256"/>
      <c r="T210" s="25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8" t="s">
        <v>133</v>
      </c>
      <c r="AU210" s="258" t="s">
        <v>84</v>
      </c>
      <c r="AV210" s="13" t="s">
        <v>84</v>
      </c>
      <c r="AW210" s="13" t="s">
        <v>32</v>
      </c>
      <c r="AX210" s="13" t="s">
        <v>80</v>
      </c>
      <c r="AY210" s="258" t="s">
        <v>117</v>
      </c>
    </row>
    <row r="211" s="2" customFormat="1" ht="16.5" customHeight="1">
      <c r="A211" s="37"/>
      <c r="B211" s="38"/>
      <c r="C211" s="270" t="s">
        <v>318</v>
      </c>
      <c r="D211" s="270" t="s">
        <v>175</v>
      </c>
      <c r="E211" s="271" t="s">
        <v>319</v>
      </c>
      <c r="F211" s="272" t="s">
        <v>320</v>
      </c>
      <c r="G211" s="273" t="s">
        <v>141</v>
      </c>
      <c r="H211" s="274">
        <v>14.140000000000001</v>
      </c>
      <c r="I211" s="275"/>
      <c r="J211" s="276">
        <f>ROUND(I211*H211,2)</f>
        <v>0</v>
      </c>
      <c r="K211" s="272" t="s">
        <v>123</v>
      </c>
      <c r="L211" s="277"/>
      <c r="M211" s="278" t="s">
        <v>1</v>
      </c>
      <c r="N211" s="279" t="s">
        <v>40</v>
      </c>
      <c r="O211" s="90"/>
      <c r="P211" s="243">
        <f>O211*H211</f>
        <v>0</v>
      </c>
      <c r="Q211" s="243">
        <v>0.028000000000000001</v>
      </c>
      <c r="R211" s="243">
        <f>Q211*H211</f>
        <v>0.39592000000000005</v>
      </c>
      <c r="S211" s="243">
        <v>0</v>
      </c>
      <c r="T211" s="244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45" t="s">
        <v>155</v>
      </c>
      <c r="AT211" s="245" t="s">
        <v>175</v>
      </c>
      <c r="AU211" s="245" t="s">
        <v>84</v>
      </c>
      <c r="AY211" s="16" t="s">
        <v>117</v>
      </c>
      <c r="BE211" s="246">
        <f>IF(N211="základní",J211,0)</f>
        <v>0</v>
      </c>
      <c r="BF211" s="246">
        <f>IF(N211="snížená",J211,0)</f>
        <v>0</v>
      </c>
      <c r="BG211" s="246">
        <f>IF(N211="zákl. přenesená",J211,0)</f>
        <v>0</v>
      </c>
      <c r="BH211" s="246">
        <f>IF(N211="sníž. přenesená",J211,0)</f>
        <v>0</v>
      </c>
      <c r="BI211" s="246">
        <f>IF(N211="nulová",J211,0)</f>
        <v>0</v>
      </c>
      <c r="BJ211" s="16" t="s">
        <v>80</v>
      </c>
      <c r="BK211" s="246">
        <f>ROUND(I211*H211,2)</f>
        <v>0</v>
      </c>
      <c r="BL211" s="16" t="s">
        <v>124</v>
      </c>
      <c r="BM211" s="245" t="s">
        <v>321</v>
      </c>
    </row>
    <row r="212" s="13" customFormat="1">
      <c r="A212" s="13"/>
      <c r="B212" s="247"/>
      <c r="C212" s="248"/>
      <c r="D212" s="249" t="s">
        <v>133</v>
      </c>
      <c r="E212" s="250" t="s">
        <v>1</v>
      </c>
      <c r="F212" s="251" t="s">
        <v>322</v>
      </c>
      <c r="G212" s="248"/>
      <c r="H212" s="252">
        <v>14.140000000000001</v>
      </c>
      <c r="I212" s="253"/>
      <c r="J212" s="248"/>
      <c r="K212" s="248"/>
      <c r="L212" s="254"/>
      <c r="M212" s="255"/>
      <c r="N212" s="256"/>
      <c r="O212" s="256"/>
      <c r="P212" s="256"/>
      <c r="Q212" s="256"/>
      <c r="R212" s="256"/>
      <c r="S212" s="256"/>
      <c r="T212" s="25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8" t="s">
        <v>133</v>
      </c>
      <c r="AU212" s="258" t="s">
        <v>84</v>
      </c>
      <c r="AV212" s="13" t="s">
        <v>84</v>
      </c>
      <c r="AW212" s="13" t="s">
        <v>32</v>
      </c>
      <c r="AX212" s="13" t="s">
        <v>80</v>
      </c>
      <c r="AY212" s="258" t="s">
        <v>117</v>
      </c>
    </row>
    <row r="213" s="2" customFormat="1" ht="21.75" customHeight="1">
      <c r="A213" s="37"/>
      <c r="B213" s="38"/>
      <c r="C213" s="234" t="s">
        <v>323</v>
      </c>
      <c r="D213" s="234" t="s">
        <v>119</v>
      </c>
      <c r="E213" s="235" t="s">
        <v>324</v>
      </c>
      <c r="F213" s="236" t="s">
        <v>325</v>
      </c>
      <c r="G213" s="237" t="s">
        <v>150</v>
      </c>
      <c r="H213" s="238">
        <v>15.945</v>
      </c>
      <c r="I213" s="239"/>
      <c r="J213" s="240">
        <f>ROUND(I213*H213,2)</f>
        <v>0</v>
      </c>
      <c r="K213" s="236" t="s">
        <v>123</v>
      </c>
      <c r="L213" s="43"/>
      <c r="M213" s="241" t="s">
        <v>1</v>
      </c>
      <c r="N213" s="242" t="s">
        <v>40</v>
      </c>
      <c r="O213" s="90"/>
      <c r="P213" s="243">
        <f>O213*H213</f>
        <v>0</v>
      </c>
      <c r="Q213" s="243">
        <v>2.2563399999999998</v>
      </c>
      <c r="R213" s="243">
        <f>Q213*H213</f>
        <v>35.977341299999999</v>
      </c>
      <c r="S213" s="243">
        <v>0</v>
      </c>
      <c r="T213" s="244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45" t="s">
        <v>124</v>
      </c>
      <c r="AT213" s="245" t="s">
        <v>119</v>
      </c>
      <c r="AU213" s="245" t="s">
        <v>84</v>
      </c>
      <c r="AY213" s="16" t="s">
        <v>117</v>
      </c>
      <c r="BE213" s="246">
        <f>IF(N213="základní",J213,0)</f>
        <v>0</v>
      </c>
      <c r="BF213" s="246">
        <f>IF(N213="snížená",J213,0)</f>
        <v>0</v>
      </c>
      <c r="BG213" s="246">
        <f>IF(N213="zákl. přenesená",J213,0)</f>
        <v>0</v>
      </c>
      <c r="BH213" s="246">
        <f>IF(N213="sníž. přenesená",J213,0)</f>
        <v>0</v>
      </c>
      <c r="BI213" s="246">
        <f>IF(N213="nulová",J213,0)</f>
        <v>0</v>
      </c>
      <c r="BJ213" s="16" t="s">
        <v>80</v>
      </c>
      <c r="BK213" s="246">
        <f>ROUND(I213*H213,2)</f>
        <v>0</v>
      </c>
      <c r="BL213" s="16" t="s">
        <v>124</v>
      </c>
      <c r="BM213" s="245" t="s">
        <v>326</v>
      </c>
    </row>
    <row r="214" s="13" customFormat="1">
      <c r="A214" s="13"/>
      <c r="B214" s="247"/>
      <c r="C214" s="248"/>
      <c r="D214" s="249" t="s">
        <v>133</v>
      </c>
      <c r="E214" s="250" t="s">
        <v>1</v>
      </c>
      <c r="F214" s="251" t="s">
        <v>327</v>
      </c>
      <c r="G214" s="248"/>
      <c r="H214" s="252">
        <v>15.945</v>
      </c>
      <c r="I214" s="253"/>
      <c r="J214" s="248"/>
      <c r="K214" s="248"/>
      <c r="L214" s="254"/>
      <c r="M214" s="255"/>
      <c r="N214" s="256"/>
      <c r="O214" s="256"/>
      <c r="P214" s="256"/>
      <c r="Q214" s="256"/>
      <c r="R214" s="256"/>
      <c r="S214" s="256"/>
      <c r="T214" s="25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8" t="s">
        <v>133</v>
      </c>
      <c r="AU214" s="258" t="s">
        <v>84</v>
      </c>
      <c r="AV214" s="13" t="s">
        <v>84</v>
      </c>
      <c r="AW214" s="13" t="s">
        <v>32</v>
      </c>
      <c r="AX214" s="13" t="s">
        <v>80</v>
      </c>
      <c r="AY214" s="258" t="s">
        <v>117</v>
      </c>
    </row>
    <row r="215" s="2" customFormat="1" ht="21.75" customHeight="1">
      <c r="A215" s="37"/>
      <c r="B215" s="38"/>
      <c r="C215" s="234" t="s">
        <v>328</v>
      </c>
      <c r="D215" s="234" t="s">
        <v>119</v>
      </c>
      <c r="E215" s="235" t="s">
        <v>329</v>
      </c>
      <c r="F215" s="236" t="s">
        <v>330</v>
      </c>
      <c r="G215" s="237" t="s">
        <v>141</v>
      </c>
      <c r="H215" s="238">
        <v>55</v>
      </c>
      <c r="I215" s="239"/>
      <c r="J215" s="240">
        <f>ROUND(I215*H215,2)</f>
        <v>0</v>
      </c>
      <c r="K215" s="236" t="s">
        <v>123</v>
      </c>
      <c r="L215" s="43"/>
      <c r="M215" s="241" t="s">
        <v>1</v>
      </c>
      <c r="N215" s="242" t="s">
        <v>40</v>
      </c>
      <c r="O215" s="90"/>
      <c r="P215" s="243">
        <f>O215*H215</f>
        <v>0</v>
      </c>
      <c r="Q215" s="243">
        <v>1.0000000000000001E-05</v>
      </c>
      <c r="R215" s="243">
        <f>Q215*H215</f>
        <v>0.00055000000000000003</v>
      </c>
      <c r="S215" s="243">
        <v>0</v>
      </c>
      <c r="T215" s="244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45" t="s">
        <v>124</v>
      </c>
      <c r="AT215" s="245" t="s">
        <v>119</v>
      </c>
      <c r="AU215" s="245" t="s">
        <v>84</v>
      </c>
      <c r="AY215" s="16" t="s">
        <v>117</v>
      </c>
      <c r="BE215" s="246">
        <f>IF(N215="základní",J215,0)</f>
        <v>0</v>
      </c>
      <c r="BF215" s="246">
        <f>IF(N215="snížená",J215,0)</f>
        <v>0</v>
      </c>
      <c r="BG215" s="246">
        <f>IF(N215="zákl. přenesená",J215,0)</f>
        <v>0</v>
      </c>
      <c r="BH215" s="246">
        <f>IF(N215="sníž. přenesená",J215,0)</f>
        <v>0</v>
      </c>
      <c r="BI215" s="246">
        <f>IF(N215="nulová",J215,0)</f>
        <v>0</v>
      </c>
      <c r="BJ215" s="16" t="s">
        <v>80</v>
      </c>
      <c r="BK215" s="246">
        <f>ROUND(I215*H215,2)</f>
        <v>0</v>
      </c>
      <c r="BL215" s="16" t="s">
        <v>124</v>
      </c>
      <c r="BM215" s="245" t="s">
        <v>331</v>
      </c>
    </row>
    <row r="216" s="2" customFormat="1" ht="21.75" customHeight="1">
      <c r="A216" s="37"/>
      <c r="B216" s="38"/>
      <c r="C216" s="234" t="s">
        <v>332</v>
      </c>
      <c r="D216" s="234" t="s">
        <v>119</v>
      </c>
      <c r="E216" s="235" t="s">
        <v>333</v>
      </c>
      <c r="F216" s="236" t="s">
        <v>334</v>
      </c>
      <c r="G216" s="237" t="s">
        <v>141</v>
      </c>
      <c r="H216" s="238">
        <v>55</v>
      </c>
      <c r="I216" s="239"/>
      <c r="J216" s="240">
        <f>ROUND(I216*H216,2)</f>
        <v>0</v>
      </c>
      <c r="K216" s="236" t="s">
        <v>123</v>
      </c>
      <c r="L216" s="43"/>
      <c r="M216" s="241" t="s">
        <v>1</v>
      </c>
      <c r="N216" s="242" t="s">
        <v>40</v>
      </c>
      <c r="O216" s="90"/>
      <c r="P216" s="243">
        <f>O216*H216</f>
        <v>0</v>
      </c>
      <c r="Q216" s="243">
        <v>0.00034000000000000002</v>
      </c>
      <c r="R216" s="243">
        <f>Q216*H216</f>
        <v>0.018700000000000001</v>
      </c>
      <c r="S216" s="243">
        <v>0</v>
      </c>
      <c r="T216" s="244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45" t="s">
        <v>124</v>
      </c>
      <c r="AT216" s="245" t="s">
        <v>119</v>
      </c>
      <c r="AU216" s="245" t="s">
        <v>84</v>
      </c>
      <c r="AY216" s="16" t="s">
        <v>117</v>
      </c>
      <c r="BE216" s="246">
        <f>IF(N216="základní",J216,0)</f>
        <v>0</v>
      </c>
      <c r="BF216" s="246">
        <f>IF(N216="snížená",J216,0)</f>
        <v>0</v>
      </c>
      <c r="BG216" s="246">
        <f>IF(N216="zákl. přenesená",J216,0)</f>
        <v>0</v>
      </c>
      <c r="BH216" s="246">
        <f>IF(N216="sníž. přenesená",J216,0)</f>
        <v>0</v>
      </c>
      <c r="BI216" s="246">
        <f>IF(N216="nulová",J216,0)</f>
        <v>0</v>
      </c>
      <c r="BJ216" s="16" t="s">
        <v>80</v>
      </c>
      <c r="BK216" s="246">
        <f>ROUND(I216*H216,2)</f>
        <v>0</v>
      </c>
      <c r="BL216" s="16" t="s">
        <v>124</v>
      </c>
      <c r="BM216" s="245" t="s">
        <v>335</v>
      </c>
    </row>
    <row r="217" s="2" customFormat="1" ht="33" customHeight="1">
      <c r="A217" s="37"/>
      <c r="B217" s="38"/>
      <c r="C217" s="234" t="s">
        <v>336</v>
      </c>
      <c r="D217" s="234" t="s">
        <v>119</v>
      </c>
      <c r="E217" s="235" t="s">
        <v>337</v>
      </c>
      <c r="F217" s="236" t="s">
        <v>338</v>
      </c>
      <c r="G217" s="237" t="s">
        <v>280</v>
      </c>
      <c r="H217" s="238">
        <v>2</v>
      </c>
      <c r="I217" s="239"/>
      <c r="J217" s="240">
        <f>ROUND(I217*H217,2)</f>
        <v>0</v>
      </c>
      <c r="K217" s="236" t="s">
        <v>123</v>
      </c>
      <c r="L217" s="43"/>
      <c r="M217" s="241" t="s">
        <v>1</v>
      </c>
      <c r="N217" s="242" t="s">
        <v>40</v>
      </c>
      <c r="O217" s="90"/>
      <c r="P217" s="243">
        <f>O217*H217</f>
        <v>0</v>
      </c>
      <c r="Q217" s="243">
        <v>6.2615499999999997</v>
      </c>
      <c r="R217" s="243">
        <f>Q217*H217</f>
        <v>12.5231</v>
      </c>
      <c r="S217" s="243">
        <v>0</v>
      </c>
      <c r="T217" s="244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45" t="s">
        <v>124</v>
      </c>
      <c r="AT217" s="245" t="s">
        <v>119</v>
      </c>
      <c r="AU217" s="245" t="s">
        <v>84</v>
      </c>
      <c r="AY217" s="16" t="s">
        <v>117</v>
      </c>
      <c r="BE217" s="246">
        <f>IF(N217="základní",J217,0)</f>
        <v>0</v>
      </c>
      <c r="BF217" s="246">
        <f>IF(N217="snížená",J217,0)</f>
        <v>0</v>
      </c>
      <c r="BG217" s="246">
        <f>IF(N217="zákl. přenesená",J217,0)</f>
        <v>0</v>
      </c>
      <c r="BH217" s="246">
        <f>IF(N217="sníž. přenesená",J217,0)</f>
        <v>0</v>
      </c>
      <c r="BI217" s="246">
        <f>IF(N217="nulová",J217,0)</f>
        <v>0</v>
      </c>
      <c r="BJ217" s="16" t="s">
        <v>80</v>
      </c>
      <c r="BK217" s="246">
        <f>ROUND(I217*H217,2)</f>
        <v>0</v>
      </c>
      <c r="BL217" s="16" t="s">
        <v>124</v>
      </c>
      <c r="BM217" s="245" t="s">
        <v>339</v>
      </c>
    </row>
    <row r="218" s="2" customFormat="1" ht="21.75" customHeight="1">
      <c r="A218" s="37"/>
      <c r="B218" s="38"/>
      <c r="C218" s="234" t="s">
        <v>340</v>
      </c>
      <c r="D218" s="234" t="s">
        <v>119</v>
      </c>
      <c r="E218" s="235" t="s">
        <v>341</v>
      </c>
      <c r="F218" s="236" t="s">
        <v>342</v>
      </c>
      <c r="G218" s="237" t="s">
        <v>141</v>
      </c>
      <c r="H218" s="238">
        <v>6</v>
      </c>
      <c r="I218" s="239"/>
      <c r="J218" s="240">
        <f>ROUND(I218*H218,2)</f>
        <v>0</v>
      </c>
      <c r="K218" s="236" t="s">
        <v>123</v>
      </c>
      <c r="L218" s="43"/>
      <c r="M218" s="241" t="s">
        <v>1</v>
      </c>
      <c r="N218" s="242" t="s">
        <v>40</v>
      </c>
      <c r="O218" s="90"/>
      <c r="P218" s="243">
        <f>O218*H218</f>
        <v>0</v>
      </c>
      <c r="Q218" s="243">
        <v>0</v>
      </c>
      <c r="R218" s="243">
        <f>Q218*H218</f>
        <v>0</v>
      </c>
      <c r="S218" s="243">
        <v>0</v>
      </c>
      <c r="T218" s="244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45" t="s">
        <v>124</v>
      </c>
      <c r="AT218" s="245" t="s">
        <v>119</v>
      </c>
      <c r="AU218" s="245" t="s">
        <v>84</v>
      </c>
      <c r="AY218" s="16" t="s">
        <v>117</v>
      </c>
      <c r="BE218" s="246">
        <f>IF(N218="základní",J218,0)</f>
        <v>0</v>
      </c>
      <c r="BF218" s="246">
        <f>IF(N218="snížená",J218,0)</f>
        <v>0</v>
      </c>
      <c r="BG218" s="246">
        <f>IF(N218="zákl. přenesená",J218,0)</f>
        <v>0</v>
      </c>
      <c r="BH218" s="246">
        <f>IF(N218="sníž. přenesená",J218,0)</f>
        <v>0</v>
      </c>
      <c r="BI218" s="246">
        <f>IF(N218="nulová",J218,0)</f>
        <v>0</v>
      </c>
      <c r="BJ218" s="16" t="s">
        <v>80</v>
      </c>
      <c r="BK218" s="246">
        <f>ROUND(I218*H218,2)</f>
        <v>0</v>
      </c>
      <c r="BL218" s="16" t="s">
        <v>124</v>
      </c>
      <c r="BM218" s="245" t="s">
        <v>343</v>
      </c>
    </row>
    <row r="219" s="2" customFormat="1" ht="21.75" customHeight="1">
      <c r="A219" s="37"/>
      <c r="B219" s="38"/>
      <c r="C219" s="270" t="s">
        <v>344</v>
      </c>
      <c r="D219" s="270" t="s">
        <v>175</v>
      </c>
      <c r="E219" s="271" t="s">
        <v>345</v>
      </c>
      <c r="F219" s="272" t="s">
        <v>346</v>
      </c>
      <c r="G219" s="273" t="s">
        <v>141</v>
      </c>
      <c r="H219" s="274">
        <v>6</v>
      </c>
      <c r="I219" s="275"/>
      <c r="J219" s="276">
        <f>ROUND(I219*H219,2)</f>
        <v>0</v>
      </c>
      <c r="K219" s="272" t="s">
        <v>123</v>
      </c>
      <c r="L219" s="277"/>
      <c r="M219" s="278" t="s">
        <v>1</v>
      </c>
      <c r="N219" s="279" t="s">
        <v>40</v>
      </c>
      <c r="O219" s="90"/>
      <c r="P219" s="243">
        <f>O219*H219</f>
        <v>0</v>
      </c>
      <c r="Q219" s="243">
        <v>0.0048300000000000001</v>
      </c>
      <c r="R219" s="243">
        <f>Q219*H219</f>
        <v>0.028979999999999999</v>
      </c>
      <c r="S219" s="243">
        <v>0</v>
      </c>
      <c r="T219" s="244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45" t="s">
        <v>155</v>
      </c>
      <c r="AT219" s="245" t="s">
        <v>175</v>
      </c>
      <c r="AU219" s="245" t="s">
        <v>84</v>
      </c>
      <c r="AY219" s="16" t="s">
        <v>117</v>
      </c>
      <c r="BE219" s="246">
        <f>IF(N219="základní",J219,0)</f>
        <v>0</v>
      </c>
      <c r="BF219" s="246">
        <f>IF(N219="snížená",J219,0)</f>
        <v>0</v>
      </c>
      <c r="BG219" s="246">
        <f>IF(N219="zákl. přenesená",J219,0)</f>
        <v>0</v>
      </c>
      <c r="BH219" s="246">
        <f>IF(N219="sníž. přenesená",J219,0)</f>
        <v>0</v>
      </c>
      <c r="BI219" s="246">
        <f>IF(N219="nulová",J219,0)</f>
        <v>0</v>
      </c>
      <c r="BJ219" s="16" t="s">
        <v>80</v>
      </c>
      <c r="BK219" s="246">
        <f>ROUND(I219*H219,2)</f>
        <v>0</v>
      </c>
      <c r="BL219" s="16" t="s">
        <v>124</v>
      </c>
      <c r="BM219" s="245" t="s">
        <v>347</v>
      </c>
    </row>
    <row r="220" s="2" customFormat="1" ht="16.5" customHeight="1">
      <c r="A220" s="37"/>
      <c r="B220" s="38"/>
      <c r="C220" s="234" t="s">
        <v>348</v>
      </c>
      <c r="D220" s="234" t="s">
        <v>119</v>
      </c>
      <c r="E220" s="235" t="s">
        <v>349</v>
      </c>
      <c r="F220" s="236" t="s">
        <v>350</v>
      </c>
      <c r="G220" s="237" t="s">
        <v>141</v>
      </c>
      <c r="H220" s="238">
        <v>55</v>
      </c>
      <c r="I220" s="239"/>
      <c r="J220" s="240">
        <f>ROUND(I220*H220,2)</f>
        <v>0</v>
      </c>
      <c r="K220" s="236" t="s">
        <v>123</v>
      </c>
      <c r="L220" s="43"/>
      <c r="M220" s="241" t="s">
        <v>1</v>
      </c>
      <c r="N220" s="242" t="s">
        <v>40</v>
      </c>
      <c r="O220" s="90"/>
      <c r="P220" s="243">
        <f>O220*H220</f>
        <v>0</v>
      </c>
      <c r="Q220" s="243">
        <v>0</v>
      </c>
      <c r="R220" s="243">
        <f>Q220*H220</f>
        <v>0</v>
      </c>
      <c r="S220" s="243">
        <v>0</v>
      </c>
      <c r="T220" s="244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45" t="s">
        <v>124</v>
      </c>
      <c r="AT220" s="245" t="s">
        <v>119</v>
      </c>
      <c r="AU220" s="245" t="s">
        <v>84</v>
      </c>
      <c r="AY220" s="16" t="s">
        <v>117</v>
      </c>
      <c r="BE220" s="246">
        <f>IF(N220="základní",J220,0)</f>
        <v>0</v>
      </c>
      <c r="BF220" s="246">
        <f>IF(N220="snížená",J220,0)</f>
        <v>0</v>
      </c>
      <c r="BG220" s="246">
        <f>IF(N220="zákl. přenesená",J220,0)</f>
        <v>0</v>
      </c>
      <c r="BH220" s="246">
        <f>IF(N220="sníž. přenesená",J220,0)</f>
        <v>0</v>
      </c>
      <c r="BI220" s="246">
        <f>IF(N220="nulová",J220,0)</f>
        <v>0</v>
      </c>
      <c r="BJ220" s="16" t="s">
        <v>80</v>
      </c>
      <c r="BK220" s="246">
        <f>ROUND(I220*H220,2)</f>
        <v>0</v>
      </c>
      <c r="BL220" s="16" t="s">
        <v>124</v>
      </c>
      <c r="BM220" s="245" t="s">
        <v>351</v>
      </c>
    </row>
    <row r="221" s="2" customFormat="1" ht="21.75" customHeight="1">
      <c r="A221" s="37"/>
      <c r="B221" s="38"/>
      <c r="C221" s="234" t="s">
        <v>352</v>
      </c>
      <c r="D221" s="234" t="s">
        <v>119</v>
      </c>
      <c r="E221" s="235" t="s">
        <v>353</v>
      </c>
      <c r="F221" s="236" t="s">
        <v>354</v>
      </c>
      <c r="G221" s="237" t="s">
        <v>141</v>
      </c>
      <c r="H221" s="238">
        <v>140</v>
      </c>
      <c r="I221" s="239"/>
      <c r="J221" s="240">
        <f>ROUND(I221*H221,2)</f>
        <v>0</v>
      </c>
      <c r="K221" s="236" t="s">
        <v>123</v>
      </c>
      <c r="L221" s="43"/>
      <c r="M221" s="241" t="s">
        <v>1</v>
      </c>
      <c r="N221" s="242" t="s">
        <v>40</v>
      </c>
      <c r="O221" s="90"/>
      <c r="P221" s="243">
        <f>O221*H221</f>
        <v>0</v>
      </c>
      <c r="Q221" s="243">
        <v>0</v>
      </c>
      <c r="R221" s="243">
        <f>Q221*H221</f>
        <v>0</v>
      </c>
      <c r="S221" s="243">
        <v>0.097000000000000003</v>
      </c>
      <c r="T221" s="244">
        <f>S221*H221</f>
        <v>13.58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45" t="s">
        <v>124</v>
      </c>
      <c r="AT221" s="245" t="s">
        <v>119</v>
      </c>
      <c r="AU221" s="245" t="s">
        <v>84</v>
      </c>
      <c r="AY221" s="16" t="s">
        <v>117</v>
      </c>
      <c r="BE221" s="246">
        <f>IF(N221="základní",J221,0)</f>
        <v>0</v>
      </c>
      <c r="BF221" s="246">
        <f>IF(N221="snížená",J221,0)</f>
        <v>0</v>
      </c>
      <c r="BG221" s="246">
        <f>IF(N221="zákl. přenesená",J221,0)</f>
        <v>0</v>
      </c>
      <c r="BH221" s="246">
        <f>IF(N221="sníž. přenesená",J221,0)</f>
        <v>0</v>
      </c>
      <c r="BI221" s="246">
        <f>IF(N221="nulová",J221,0)</f>
        <v>0</v>
      </c>
      <c r="BJ221" s="16" t="s">
        <v>80</v>
      </c>
      <c r="BK221" s="246">
        <f>ROUND(I221*H221,2)</f>
        <v>0</v>
      </c>
      <c r="BL221" s="16" t="s">
        <v>124</v>
      </c>
      <c r="BM221" s="245" t="s">
        <v>355</v>
      </c>
    </row>
    <row r="222" s="2" customFormat="1" ht="21.75" customHeight="1">
      <c r="A222" s="37"/>
      <c r="B222" s="38"/>
      <c r="C222" s="234" t="s">
        <v>356</v>
      </c>
      <c r="D222" s="234" t="s">
        <v>119</v>
      </c>
      <c r="E222" s="235" t="s">
        <v>357</v>
      </c>
      <c r="F222" s="236" t="s">
        <v>358</v>
      </c>
      <c r="G222" s="237" t="s">
        <v>141</v>
      </c>
      <c r="H222" s="238">
        <v>35</v>
      </c>
      <c r="I222" s="239"/>
      <c r="J222" s="240">
        <f>ROUND(I222*H222,2)</f>
        <v>0</v>
      </c>
      <c r="K222" s="236" t="s">
        <v>1</v>
      </c>
      <c r="L222" s="43"/>
      <c r="M222" s="241" t="s">
        <v>1</v>
      </c>
      <c r="N222" s="242" t="s">
        <v>40</v>
      </c>
      <c r="O222" s="90"/>
      <c r="P222" s="243">
        <f>O222*H222</f>
        <v>0</v>
      </c>
      <c r="Q222" s="243">
        <v>0</v>
      </c>
      <c r="R222" s="243">
        <f>Q222*H222</f>
        <v>0</v>
      </c>
      <c r="S222" s="243">
        <v>0</v>
      </c>
      <c r="T222" s="244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45" t="s">
        <v>124</v>
      </c>
      <c r="AT222" s="245" t="s">
        <v>119</v>
      </c>
      <c r="AU222" s="245" t="s">
        <v>84</v>
      </c>
      <c r="AY222" s="16" t="s">
        <v>117</v>
      </c>
      <c r="BE222" s="246">
        <f>IF(N222="základní",J222,0)</f>
        <v>0</v>
      </c>
      <c r="BF222" s="246">
        <f>IF(N222="snížená",J222,0)</f>
        <v>0</v>
      </c>
      <c r="BG222" s="246">
        <f>IF(N222="zákl. přenesená",J222,0)</f>
        <v>0</v>
      </c>
      <c r="BH222" s="246">
        <f>IF(N222="sníž. přenesená",J222,0)</f>
        <v>0</v>
      </c>
      <c r="BI222" s="246">
        <f>IF(N222="nulová",J222,0)</f>
        <v>0</v>
      </c>
      <c r="BJ222" s="16" t="s">
        <v>80</v>
      </c>
      <c r="BK222" s="246">
        <f>ROUND(I222*H222,2)</f>
        <v>0</v>
      </c>
      <c r="BL222" s="16" t="s">
        <v>124</v>
      </c>
      <c r="BM222" s="245" t="s">
        <v>359</v>
      </c>
    </row>
    <row r="223" s="12" customFormat="1" ht="22.8" customHeight="1">
      <c r="A223" s="12"/>
      <c r="B223" s="218"/>
      <c r="C223" s="219"/>
      <c r="D223" s="220" t="s">
        <v>74</v>
      </c>
      <c r="E223" s="232" t="s">
        <v>360</v>
      </c>
      <c r="F223" s="232" t="s">
        <v>361</v>
      </c>
      <c r="G223" s="219"/>
      <c r="H223" s="219"/>
      <c r="I223" s="222"/>
      <c r="J223" s="233">
        <f>BK223</f>
        <v>0</v>
      </c>
      <c r="K223" s="219"/>
      <c r="L223" s="224"/>
      <c r="M223" s="225"/>
      <c r="N223" s="226"/>
      <c r="O223" s="226"/>
      <c r="P223" s="227">
        <f>SUM(P224:P237)</f>
        <v>0</v>
      </c>
      <c r="Q223" s="226"/>
      <c r="R223" s="227">
        <f>SUM(R224:R237)</f>
        <v>0</v>
      </c>
      <c r="S223" s="226"/>
      <c r="T223" s="228">
        <f>SUM(T224:T237)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9" t="s">
        <v>80</v>
      </c>
      <c r="AT223" s="230" t="s">
        <v>74</v>
      </c>
      <c r="AU223" s="230" t="s">
        <v>80</v>
      </c>
      <c r="AY223" s="229" t="s">
        <v>117</v>
      </c>
      <c r="BK223" s="231">
        <f>SUM(BK224:BK237)</f>
        <v>0</v>
      </c>
    </row>
    <row r="224" s="2" customFormat="1" ht="16.5" customHeight="1">
      <c r="A224" s="37"/>
      <c r="B224" s="38"/>
      <c r="C224" s="234" t="s">
        <v>362</v>
      </c>
      <c r="D224" s="234" t="s">
        <v>119</v>
      </c>
      <c r="E224" s="235" t="s">
        <v>363</v>
      </c>
      <c r="F224" s="236" t="s">
        <v>364</v>
      </c>
      <c r="G224" s="237" t="s">
        <v>178</v>
      </c>
      <c r="H224" s="238">
        <v>24.359999999999999</v>
      </c>
      <c r="I224" s="239"/>
      <c r="J224" s="240">
        <f>ROUND(I224*H224,2)</f>
        <v>0</v>
      </c>
      <c r="K224" s="236" t="s">
        <v>123</v>
      </c>
      <c r="L224" s="43"/>
      <c r="M224" s="241" t="s">
        <v>1</v>
      </c>
      <c r="N224" s="242" t="s">
        <v>40</v>
      </c>
      <c r="O224" s="90"/>
      <c r="P224" s="243">
        <f>O224*H224</f>
        <v>0</v>
      </c>
      <c r="Q224" s="243">
        <v>0</v>
      </c>
      <c r="R224" s="243">
        <f>Q224*H224</f>
        <v>0</v>
      </c>
      <c r="S224" s="243">
        <v>0</v>
      </c>
      <c r="T224" s="244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45" t="s">
        <v>124</v>
      </c>
      <c r="AT224" s="245" t="s">
        <v>119</v>
      </c>
      <c r="AU224" s="245" t="s">
        <v>84</v>
      </c>
      <c r="AY224" s="16" t="s">
        <v>117</v>
      </c>
      <c r="BE224" s="246">
        <f>IF(N224="základní",J224,0)</f>
        <v>0</v>
      </c>
      <c r="BF224" s="246">
        <f>IF(N224="snížená",J224,0)</f>
        <v>0</v>
      </c>
      <c r="BG224" s="246">
        <f>IF(N224="zákl. přenesená",J224,0)</f>
        <v>0</v>
      </c>
      <c r="BH224" s="246">
        <f>IF(N224="sníž. přenesená",J224,0)</f>
        <v>0</v>
      </c>
      <c r="BI224" s="246">
        <f>IF(N224="nulová",J224,0)</f>
        <v>0</v>
      </c>
      <c r="BJ224" s="16" t="s">
        <v>80</v>
      </c>
      <c r="BK224" s="246">
        <f>ROUND(I224*H224,2)</f>
        <v>0</v>
      </c>
      <c r="BL224" s="16" t="s">
        <v>124</v>
      </c>
      <c r="BM224" s="245" t="s">
        <v>365</v>
      </c>
    </row>
    <row r="225" s="13" customFormat="1">
      <c r="A225" s="13"/>
      <c r="B225" s="247"/>
      <c r="C225" s="248"/>
      <c r="D225" s="249" t="s">
        <v>133</v>
      </c>
      <c r="E225" s="250" t="s">
        <v>1</v>
      </c>
      <c r="F225" s="251" t="s">
        <v>366</v>
      </c>
      <c r="G225" s="248"/>
      <c r="H225" s="252">
        <v>24.359999999999999</v>
      </c>
      <c r="I225" s="253"/>
      <c r="J225" s="248"/>
      <c r="K225" s="248"/>
      <c r="L225" s="254"/>
      <c r="M225" s="255"/>
      <c r="N225" s="256"/>
      <c r="O225" s="256"/>
      <c r="P225" s="256"/>
      <c r="Q225" s="256"/>
      <c r="R225" s="256"/>
      <c r="S225" s="256"/>
      <c r="T225" s="25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8" t="s">
        <v>133</v>
      </c>
      <c r="AU225" s="258" t="s">
        <v>84</v>
      </c>
      <c r="AV225" s="13" t="s">
        <v>84</v>
      </c>
      <c r="AW225" s="13" t="s">
        <v>32</v>
      </c>
      <c r="AX225" s="13" t="s">
        <v>80</v>
      </c>
      <c r="AY225" s="258" t="s">
        <v>117</v>
      </c>
    </row>
    <row r="226" s="2" customFormat="1" ht="21.75" customHeight="1">
      <c r="A226" s="37"/>
      <c r="B226" s="38"/>
      <c r="C226" s="234" t="s">
        <v>367</v>
      </c>
      <c r="D226" s="234" t="s">
        <v>119</v>
      </c>
      <c r="E226" s="235" t="s">
        <v>368</v>
      </c>
      <c r="F226" s="236" t="s">
        <v>369</v>
      </c>
      <c r="G226" s="237" t="s">
        <v>178</v>
      </c>
      <c r="H226" s="238">
        <v>462.83999999999998</v>
      </c>
      <c r="I226" s="239"/>
      <c r="J226" s="240">
        <f>ROUND(I226*H226,2)</f>
        <v>0</v>
      </c>
      <c r="K226" s="236" t="s">
        <v>123</v>
      </c>
      <c r="L226" s="43"/>
      <c r="M226" s="241" t="s">
        <v>1</v>
      </c>
      <c r="N226" s="242" t="s">
        <v>40</v>
      </c>
      <c r="O226" s="90"/>
      <c r="P226" s="243">
        <f>O226*H226</f>
        <v>0</v>
      </c>
      <c r="Q226" s="243">
        <v>0</v>
      </c>
      <c r="R226" s="243">
        <f>Q226*H226</f>
        <v>0</v>
      </c>
      <c r="S226" s="243">
        <v>0</v>
      </c>
      <c r="T226" s="244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45" t="s">
        <v>124</v>
      </c>
      <c r="AT226" s="245" t="s">
        <v>119</v>
      </c>
      <c r="AU226" s="245" t="s">
        <v>84</v>
      </c>
      <c r="AY226" s="16" t="s">
        <v>117</v>
      </c>
      <c r="BE226" s="246">
        <f>IF(N226="základní",J226,0)</f>
        <v>0</v>
      </c>
      <c r="BF226" s="246">
        <f>IF(N226="snížená",J226,0)</f>
        <v>0</v>
      </c>
      <c r="BG226" s="246">
        <f>IF(N226="zákl. přenesená",J226,0)</f>
        <v>0</v>
      </c>
      <c r="BH226" s="246">
        <f>IF(N226="sníž. přenesená",J226,0)</f>
        <v>0</v>
      </c>
      <c r="BI226" s="246">
        <f>IF(N226="nulová",J226,0)</f>
        <v>0</v>
      </c>
      <c r="BJ226" s="16" t="s">
        <v>80</v>
      </c>
      <c r="BK226" s="246">
        <f>ROUND(I226*H226,2)</f>
        <v>0</v>
      </c>
      <c r="BL226" s="16" t="s">
        <v>124</v>
      </c>
      <c r="BM226" s="245" t="s">
        <v>370</v>
      </c>
    </row>
    <row r="227" s="13" customFormat="1">
      <c r="A227" s="13"/>
      <c r="B227" s="247"/>
      <c r="C227" s="248"/>
      <c r="D227" s="249" t="s">
        <v>133</v>
      </c>
      <c r="E227" s="250" t="s">
        <v>1</v>
      </c>
      <c r="F227" s="251" t="s">
        <v>371</v>
      </c>
      <c r="G227" s="248"/>
      <c r="H227" s="252">
        <v>462.83999999999998</v>
      </c>
      <c r="I227" s="253"/>
      <c r="J227" s="248"/>
      <c r="K227" s="248"/>
      <c r="L227" s="254"/>
      <c r="M227" s="255"/>
      <c r="N227" s="256"/>
      <c r="O227" s="256"/>
      <c r="P227" s="256"/>
      <c r="Q227" s="256"/>
      <c r="R227" s="256"/>
      <c r="S227" s="256"/>
      <c r="T227" s="25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8" t="s">
        <v>133</v>
      </c>
      <c r="AU227" s="258" t="s">
        <v>84</v>
      </c>
      <c r="AV227" s="13" t="s">
        <v>84</v>
      </c>
      <c r="AW227" s="13" t="s">
        <v>32</v>
      </c>
      <c r="AX227" s="13" t="s">
        <v>80</v>
      </c>
      <c r="AY227" s="258" t="s">
        <v>117</v>
      </c>
    </row>
    <row r="228" s="2" customFormat="1" ht="16.5" customHeight="1">
      <c r="A228" s="37"/>
      <c r="B228" s="38"/>
      <c r="C228" s="234" t="s">
        <v>372</v>
      </c>
      <c r="D228" s="234" t="s">
        <v>119</v>
      </c>
      <c r="E228" s="235" t="s">
        <v>373</v>
      </c>
      <c r="F228" s="236" t="s">
        <v>374</v>
      </c>
      <c r="G228" s="237" t="s">
        <v>178</v>
      </c>
      <c r="H228" s="238">
        <v>32.329999999999998</v>
      </c>
      <c r="I228" s="239"/>
      <c r="J228" s="240">
        <f>ROUND(I228*H228,2)</f>
        <v>0</v>
      </c>
      <c r="K228" s="236" t="s">
        <v>123</v>
      </c>
      <c r="L228" s="43"/>
      <c r="M228" s="241" t="s">
        <v>1</v>
      </c>
      <c r="N228" s="242" t="s">
        <v>40</v>
      </c>
      <c r="O228" s="90"/>
      <c r="P228" s="243">
        <f>O228*H228</f>
        <v>0</v>
      </c>
      <c r="Q228" s="243">
        <v>0</v>
      </c>
      <c r="R228" s="243">
        <f>Q228*H228</f>
        <v>0</v>
      </c>
      <c r="S228" s="243">
        <v>0</v>
      </c>
      <c r="T228" s="244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45" t="s">
        <v>124</v>
      </c>
      <c r="AT228" s="245" t="s">
        <v>119</v>
      </c>
      <c r="AU228" s="245" t="s">
        <v>84</v>
      </c>
      <c r="AY228" s="16" t="s">
        <v>117</v>
      </c>
      <c r="BE228" s="246">
        <f>IF(N228="základní",J228,0)</f>
        <v>0</v>
      </c>
      <c r="BF228" s="246">
        <f>IF(N228="snížená",J228,0)</f>
        <v>0</v>
      </c>
      <c r="BG228" s="246">
        <f>IF(N228="zákl. přenesená",J228,0)</f>
        <v>0</v>
      </c>
      <c r="BH228" s="246">
        <f>IF(N228="sníž. přenesená",J228,0)</f>
        <v>0</v>
      </c>
      <c r="BI228" s="246">
        <f>IF(N228="nulová",J228,0)</f>
        <v>0</v>
      </c>
      <c r="BJ228" s="16" t="s">
        <v>80</v>
      </c>
      <c r="BK228" s="246">
        <f>ROUND(I228*H228,2)</f>
        <v>0</v>
      </c>
      <c r="BL228" s="16" t="s">
        <v>124</v>
      </c>
      <c r="BM228" s="245" t="s">
        <v>375</v>
      </c>
    </row>
    <row r="229" s="13" customFormat="1">
      <c r="A229" s="13"/>
      <c r="B229" s="247"/>
      <c r="C229" s="248"/>
      <c r="D229" s="249" t="s">
        <v>133</v>
      </c>
      <c r="E229" s="250" t="s">
        <v>1</v>
      </c>
      <c r="F229" s="251" t="s">
        <v>376</v>
      </c>
      <c r="G229" s="248"/>
      <c r="H229" s="252">
        <v>32.329999999999998</v>
      </c>
      <c r="I229" s="253"/>
      <c r="J229" s="248"/>
      <c r="K229" s="248"/>
      <c r="L229" s="254"/>
      <c r="M229" s="255"/>
      <c r="N229" s="256"/>
      <c r="O229" s="256"/>
      <c r="P229" s="256"/>
      <c r="Q229" s="256"/>
      <c r="R229" s="256"/>
      <c r="S229" s="256"/>
      <c r="T229" s="25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8" t="s">
        <v>133</v>
      </c>
      <c r="AU229" s="258" t="s">
        <v>84</v>
      </c>
      <c r="AV229" s="13" t="s">
        <v>84</v>
      </c>
      <c r="AW229" s="13" t="s">
        <v>32</v>
      </c>
      <c r="AX229" s="13" t="s">
        <v>80</v>
      </c>
      <c r="AY229" s="258" t="s">
        <v>117</v>
      </c>
    </row>
    <row r="230" s="2" customFormat="1" ht="21.75" customHeight="1">
      <c r="A230" s="37"/>
      <c r="B230" s="38"/>
      <c r="C230" s="234" t="s">
        <v>377</v>
      </c>
      <c r="D230" s="234" t="s">
        <v>119</v>
      </c>
      <c r="E230" s="235" t="s">
        <v>378</v>
      </c>
      <c r="F230" s="236" t="s">
        <v>379</v>
      </c>
      <c r="G230" s="237" t="s">
        <v>178</v>
      </c>
      <c r="H230" s="238">
        <v>614.26999999999998</v>
      </c>
      <c r="I230" s="239"/>
      <c r="J230" s="240">
        <f>ROUND(I230*H230,2)</f>
        <v>0</v>
      </c>
      <c r="K230" s="236" t="s">
        <v>123</v>
      </c>
      <c r="L230" s="43"/>
      <c r="M230" s="241" t="s">
        <v>1</v>
      </c>
      <c r="N230" s="242" t="s">
        <v>40</v>
      </c>
      <c r="O230" s="90"/>
      <c r="P230" s="243">
        <f>O230*H230</f>
        <v>0</v>
      </c>
      <c r="Q230" s="243">
        <v>0</v>
      </c>
      <c r="R230" s="243">
        <f>Q230*H230</f>
        <v>0</v>
      </c>
      <c r="S230" s="243">
        <v>0</v>
      </c>
      <c r="T230" s="244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45" t="s">
        <v>124</v>
      </c>
      <c r="AT230" s="245" t="s">
        <v>119</v>
      </c>
      <c r="AU230" s="245" t="s">
        <v>84</v>
      </c>
      <c r="AY230" s="16" t="s">
        <v>117</v>
      </c>
      <c r="BE230" s="246">
        <f>IF(N230="základní",J230,0)</f>
        <v>0</v>
      </c>
      <c r="BF230" s="246">
        <f>IF(N230="snížená",J230,0)</f>
        <v>0</v>
      </c>
      <c r="BG230" s="246">
        <f>IF(N230="zákl. přenesená",J230,0)</f>
        <v>0</v>
      </c>
      <c r="BH230" s="246">
        <f>IF(N230="sníž. přenesená",J230,0)</f>
        <v>0</v>
      </c>
      <c r="BI230" s="246">
        <f>IF(N230="nulová",J230,0)</f>
        <v>0</v>
      </c>
      <c r="BJ230" s="16" t="s">
        <v>80</v>
      </c>
      <c r="BK230" s="246">
        <f>ROUND(I230*H230,2)</f>
        <v>0</v>
      </c>
      <c r="BL230" s="16" t="s">
        <v>124</v>
      </c>
      <c r="BM230" s="245" t="s">
        <v>380</v>
      </c>
    </row>
    <row r="231" s="13" customFormat="1">
      <c r="A231" s="13"/>
      <c r="B231" s="247"/>
      <c r="C231" s="248"/>
      <c r="D231" s="249" t="s">
        <v>133</v>
      </c>
      <c r="E231" s="250" t="s">
        <v>1</v>
      </c>
      <c r="F231" s="251" t="s">
        <v>381</v>
      </c>
      <c r="G231" s="248"/>
      <c r="H231" s="252">
        <v>614.26999999999998</v>
      </c>
      <c r="I231" s="253"/>
      <c r="J231" s="248"/>
      <c r="K231" s="248"/>
      <c r="L231" s="254"/>
      <c r="M231" s="255"/>
      <c r="N231" s="256"/>
      <c r="O231" s="256"/>
      <c r="P231" s="256"/>
      <c r="Q231" s="256"/>
      <c r="R231" s="256"/>
      <c r="S231" s="256"/>
      <c r="T231" s="25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8" t="s">
        <v>133</v>
      </c>
      <c r="AU231" s="258" t="s">
        <v>84</v>
      </c>
      <c r="AV231" s="13" t="s">
        <v>84</v>
      </c>
      <c r="AW231" s="13" t="s">
        <v>32</v>
      </c>
      <c r="AX231" s="13" t="s">
        <v>80</v>
      </c>
      <c r="AY231" s="258" t="s">
        <v>117</v>
      </c>
    </row>
    <row r="232" s="2" customFormat="1" ht="33" customHeight="1">
      <c r="A232" s="37"/>
      <c r="B232" s="38"/>
      <c r="C232" s="234" t="s">
        <v>382</v>
      </c>
      <c r="D232" s="234" t="s">
        <v>119</v>
      </c>
      <c r="E232" s="235" t="s">
        <v>383</v>
      </c>
      <c r="F232" s="236" t="s">
        <v>384</v>
      </c>
      <c r="G232" s="237" t="s">
        <v>178</v>
      </c>
      <c r="H232" s="238">
        <v>29.390000000000001</v>
      </c>
      <c r="I232" s="239"/>
      <c r="J232" s="240">
        <f>ROUND(I232*H232,2)</f>
        <v>0</v>
      </c>
      <c r="K232" s="236" t="s">
        <v>123</v>
      </c>
      <c r="L232" s="43"/>
      <c r="M232" s="241" t="s">
        <v>1</v>
      </c>
      <c r="N232" s="242" t="s">
        <v>40</v>
      </c>
      <c r="O232" s="90"/>
      <c r="P232" s="243">
        <f>O232*H232</f>
        <v>0</v>
      </c>
      <c r="Q232" s="243">
        <v>0</v>
      </c>
      <c r="R232" s="243">
        <f>Q232*H232</f>
        <v>0</v>
      </c>
      <c r="S232" s="243">
        <v>0</v>
      </c>
      <c r="T232" s="244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45" t="s">
        <v>124</v>
      </c>
      <c r="AT232" s="245" t="s">
        <v>119</v>
      </c>
      <c r="AU232" s="245" t="s">
        <v>84</v>
      </c>
      <c r="AY232" s="16" t="s">
        <v>117</v>
      </c>
      <c r="BE232" s="246">
        <f>IF(N232="základní",J232,0)</f>
        <v>0</v>
      </c>
      <c r="BF232" s="246">
        <f>IF(N232="snížená",J232,0)</f>
        <v>0</v>
      </c>
      <c r="BG232" s="246">
        <f>IF(N232="zákl. přenesená",J232,0)</f>
        <v>0</v>
      </c>
      <c r="BH232" s="246">
        <f>IF(N232="sníž. přenesená",J232,0)</f>
        <v>0</v>
      </c>
      <c r="BI232" s="246">
        <f>IF(N232="nulová",J232,0)</f>
        <v>0</v>
      </c>
      <c r="BJ232" s="16" t="s">
        <v>80</v>
      </c>
      <c r="BK232" s="246">
        <f>ROUND(I232*H232,2)</f>
        <v>0</v>
      </c>
      <c r="BL232" s="16" t="s">
        <v>124</v>
      </c>
      <c r="BM232" s="245" t="s">
        <v>385</v>
      </c>
    </row>
    <row r="233" s="13" customFormat="1">
      <c r="A233" s="13"/>
      <c r="B233" s="247"/>
      <c r="C233" s="248"/>
      <c r="D233" s="249" t="s">
        <v>133</v>
      </c>
      <c r="E233" s="250" t="s">
        <v>1</v>
      </c>
      <c r="F233" s="251" t="s">
        <v>386</v>
      </c>
      <c r="G233" s="248"/>
      <c r="H233" s="252">
        <v>29.390000000000001</v>
      </c>
      <c r="I233" s="253"/>
      <c r="J233" s="248"/>
      <c r="K233" s="248"/>
      <c r="L233" s="254"/>
      <c r="M233" s="255"/>
      <c r="N233" s="256"/>
      <c r="O233" s="256"/>
      <c r="P233" s="256"/>
      <c r="Q233" s="256"/>
      <c r="R233" s="256"/>
      <c r="S233" s="256"/>
      <c r="T233" s="25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8" t="s">
        <v>133</v>
      </c>
      <c r="AU233" s="258" t="s">
        <v>84</v>
      </c>
      <c r="AV233" s="13" t="s">
        <v>84</v>
      </c>
      <c r="AW233" s="13" t="s">
        <v>32</v>
      </c>
      <c r="AX233" s="13" t="s">
        <v>80</v>
      </c>
      <c r="AY233" s="258" t="s">
        <v>117</v>
      </c>
    </row>
    <row r="234" s="2" customFormat="1" ht="33" customHeight="1">
      <c r="A234" s="37"/>
      <c r="B234" s="38"/>
      <c r="C234" s="234" t="s">
        <v>387</v>
      </c>
      <c r="D234" s="234" t="s">
        <v>119</v>
      </c>
      <c r="E234" s="235" t="s">
        <v>388</v>
      </c>
      <c r="F234" s="236" t="s">
        <v>389</v>
      </c>
      <c r="G234" s="237" t="s">
        <v>178</v>
      </c>
      <c r="H234" s="238">
        <v>24.359999999999999</v>
      </c>
      <c r="I234" s="239"/>
      <c r="J234" s="240">
        <f>ROUND(I234*H234,2)</f>
        <v>0</v>
      </c>
      <c r="K234" s="236" t="s">
        <v>123</v>
      </c>
      <c r="L234" s="43"/>
      <c r="M234" s="241" t="s">
        <v>1</v>
      </c>
      <c r="N234" s="242" t="s">
        <v>40</v>
      </c>
      <c r="O234" s="90"/>
      <c r="P234" s="243">
        <f>O234*H234</f>
        <v>0</v>
      </c>
      <c r="Q234" s="243">
        <v>0</v>
      </c>
      <c r="R234" s="243">
        <f>Q234*H234</f>
        <v>0</v>
      </c>
      <c r="S234" s="243">
        <v>0</v>
      </c>
      <c r="T234" s="244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45" t="s">
        <v>124</v>
      </c>
      <c r="AT234" s="245" t="s">
        <v>119</v>
      </c>
      <c r="AU234" s="245" t="s">
        <v>84</v>
      </c>
      <c r="AY234" s="16" t="s">
        <v>117</v>
      </c>
      <c r="BE234" s="246">
        <f>IF(N234="základní",J234,0)</f>
        <v>0</v>
      </c>
      <c r="BF234" s="246">
        <f>IF(N234="snížená",J234,0)</f>
        <v>0</v>
      </c>
      <c r="BG234" s="246">
        <f>IF(N234="zákl. přenesená",J234,0)</f>
        <v>0</v>
      </c>
      <c r="BH234" s="246">
        <f>IF(N234="sníž. přenesená",J234,0)</f>
        <v>0</v>
      </c>
      <c r="BI234" s="246">
        <f>IF(N234="nulová",J234,0)</f>
        <v>0</v>
      </c>
      <c r="BJ234" s="16" t="s">
        <v>80</v>
      </c>
      <c r="BK234" s="246">
        <f>ROUND(I234*H234,2)</f>
        <v>0</v>
      </c>
      <c r="BL234" s="16" t="s">
        <v>124</v>
      </c>
      <c r="BM234" s="245" t="s">
        <v>390</v>
      </c>
    </row>
    <row r="235" s="13" customFormat="1">
      <c r="A235" s="13"/>
      <c r="B235" s="247"/>
      <c r="C235" s="248"/>
      <c r="D235" s="249" t="s">
        <v>133</v>
      </c>
      <c r="E235" s="250" t="s">
        <v>1</v>
      </c>
      <c r="F235" s="251" t="s">
        <v>366</v>
      </c>
      <c r="G235" s="248"/>
      <c r="H235" s="252">
        <v>24.359999999999999</v>
      </c>
      <c r="I235" s="253"/>
      <c r="J235" s="248"/>
      <c r="K235" s="248"/>
      <c r="L235" s="254"/>
      <c r="M235" s="255"/>
      <c r="N235" s="256"/>
      <c r="O235" s="256"/>
      <c r="P235" s="256"/>
      <c r="Q235" s="256"/>
      <c r="R235" s="256"/>
      <c r="S235" s="256"/>
      <c r="T235" s="25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8" t="s">
        <v>133</v>
      </c>
      <c r="AU235" s="258" t="s">
        <v>84</v>
      </c>
      <c r="AV235" s="13" t="s">
        <v>84</v>
      </c>
      <c r="AW235" s="13" t="s">
        <v>32</v>
      </c>
      <c r="AX235" s="13" t="s">
        <v>80</v>
      </c>
      <c r="AY235" s="258" t="s">
        <v>117</v>
      </c>
    </row>
    <row r="236" s="2" customFormat="1" ht="33" customHeight="1">
      <c r="A236" s="37"/>
      <c r="B236" s="38"/>
      <c r="C236" s="234" t="s">
        <v>391</v>
      </c>
      <c r="D236" s="234" t="s">
        <v>119</v>
      </c>
      <c r="E236" s="235" t="s">
        <v>392</v>
      </c>
      <c r="F236" s="236" t="s">
        <v>393</v>
      </c>
      <c r="G236" s="237" t="s">
        <v>178</v>
      </c>
      <c r="H236" s="238">
        <v>2.9399999999999999</v>
      </c>
      <c r="I236" s="239"/>
      <c r="J236" s="240">
        <f>ROUND(I236*H236,2)</f>
        <v>0</v>
      </c>
      <c r="K236" s="236" t="s">
        <v>123</v>
      </c>
      <c r="L236" s="43"/>
      <c r="M236" s="241" t="s">
        <v>1</v>
      </c>
      <c r="N236" s="242" t="s">
        <v>40</v>
      </c>
      <c r="O236" s="90"/>
      <c r="P236" s="243">
        <f>O236*H236</f>
        <v>0</v>
      </c>
      <c r="Q236" s="243">
        <v>0</v>
      </c>
      <c r="R236" s="243">
        <f>Q236*H236</f>
        <v>0</v>
      </c>
      <c r="S236" s="243">
        <v>0</v>
      </c>
      <c r="T236" s="244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45" t="s">
        <v>124</v>
      </c>
      <c r="AT236" s="245" t="s">
        <v>119</v>
      </c>
      <c r="AU236" s="245" t="s">
        <v>84</v>
      </c>
      <c r="AY236" s="16" t="s">
        <v>117</v>
      </c>
      <c r="BE236" s="246">
        <f>IF(N236="základní",J236,0)</f>
        <v>0</v>
      </c>
      <c r="BF236" s="246">
        <f>IF(N236="snížená",J236,0)</f>
        <v>0</v>
      </c>
      <c r="BG236" s="246">
        <f>IF(N236="zákl. přenesená",J236,0)</f>
        <v>0</v>
      </c>
      <c r="BH236" s="246">
        <f>IF(N236="sníž. přenesená",J236,0)</f>
        <v>0</v>
      </c>
      <c r="BI236" s="246">
        <f>IF(N236="nulová",J236,0)</f>
        <v>0</v>
      </c>
      <c r="BJ236" s="16" t="s">
        <v>80</v>
      </c>
      <c r="BK236" s="246">
        <f>ROUND(I236*H236,2)</f>
        <v>0</v>
      </c>
      <c r="BL236" s="16" t="s">
        <v>124</v>
      </c>
      <c r="BM236" s="245" t="s">
        <v>394</v>
      </c>
    </row>
    <row r="237" s="13" customFormat="1">
      <c r="A237" s="13"/>
      <c r="B237" s="247"/>
      <c r="C237" s="248"/>
      <c r="D237" s="249" t="s">
        <v>133</v>
      </c>
      <c r="E237" s="250" t="s">
        <v>1</v>
      </c>
      <c r="F237" s="251" t="s">
        <v>395</v>
      </c>
      <c r="G237" s="248"/>
      <c r="H237" s="252">
        <v>2.9399999999999999</v>
      </c>
      <c r="I237" s="253"/>
      <c r="J237" s="248"/>
      <c r="K237" s="248"/>
      <c r="L237" s="254"/>
      <c r="M237" s="255"/>
      <c r="N237" s="256"/>
      <c r="O237" s="256"/>
      <c r="P237" s="256"/>
      <c r="Q237" s="256"/>
      <c r="R237" s="256"/>
      <c r="S237" s="256"/>
      <c r="T237" s="25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8" t="s">
        <v>133</v>
      </c>
      <c r="AU237" s="258" t="s">
        <v>84</v>
      </c>
      <c r="AV237" s="13" t="s">
        <v>84</v>
      </c>
      <c r="AW237" s="13" t="s">
        <v>32</v>
      </c>
      <c r="AX237" s="13" t="s">
        <v>80</v>
      </c>
      <c r="AY237" s="258" t="s">
        <v>117</v>
      </c>
    </row>
    <row r="238" s="12" customFormat="1" ht="22.8" customHeight="1">
      <c r="A238" s="12"/>
      <c r="B238" s="218"/>
      <c r="C238" s="219"/>
      <c r="D238" s="220" t="s">
        <v>74</v>
      </c>
      <c r="E238" s="232" t="s">
        <v>396</v>
      </c>
      <c r="F238" s="232" t="s">
        <v>397</v>
      </c>
      <c r="G238" s="219"/>
      <c r="H238" s="219"/>
      <c r="I238" s="222"/>
      <c r="J238" s="233">
        <f>BK238</f>
        <v>0</v>
      </c>
      <c r="K238" s="219"/>
      <c r="L238" s="224"/>
      <c r="M238" s="225"/>
      <c r="N238" s="226"/>
      <c r="O238" s="226"/>
      <c r="P238" s="227">
        <f>P239</f>
        <v>0</v>
      </c>
      <c r="Q238" s="226"/>
      <c r="R238" s="227">
        <f>R239</f>
        <v>0</v>
      </c>
      <c r="S238" s="226"/>
      <c r="T238" s="228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29" t="s">
        <v>80</v>
      </c>
      <c r="AT238" s="230" t="s">
        <v>74</v>
      </c>
      <c r="AU238" s="230" t="s">
        <v>80</v>
      </c>
      <c r="AY238" s="229" t="s">
        <v>117</v>
      </c>
      <c r="BK238" s="231">
        <f>BK239</f>
        <v>0</v>
      </c>
    </row>
    <row r="239" s="2" customFormat="1" ht="21.75" customHeight="1">
      <c r="A239" s="37"/>
      <c r="B239" s="38"/>
      <c r="C239" s="234" t="s">
        <v>398</v>
      </c>
      <c r="D239" s="234" t="s">
        <v>119</v>
      </c>
      <c r="E239" s="235" t="s">
        <v>399</v>
      </c>
      <c r="F239" s="236" t="s">
        <v>400</v>
      </c>
      <c r="G239" s="237" t="s">
        <v>178</v>
      </c>
      <c r="H239" s="238">
        <v>314.09800000000001</v>
      </c>
      <c r="I239" s="239"/>
      <c r="J239" s="240">
        <f>ROUND(I239*H239,2)</f>
        <v>0</v>
      </c>
      <c r="K239" s="236" t="s">
        <v>123</v>
      </c>
      <c r="L239" s="43"/>
      <c r="M239" s="280" t="s">
        <v>1</v>
      </c>
      <c r="N239" s="281" t="s">
        <v>40</v>
      </c>
      <c r="O239" s="282"/>
      <c r="P239" s="283">
        <f>O239*H239</f>
        <v>0</v>
      </c>
      <c r="Q239" s="283">
        <v>0</v>
      </c>
      <c r="R239" s="283">
        <f>Q239*H239</f>
        <v>0</v>
      </c>
      <c r="S239" s="283">
        <v>0</v>
      </c>
      <c r="T239" s="284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45" t="s">
        <v>124</v>
      </c>
      <c r="AT239" s="245" t="s">
        <v>119</v>
      </c>
      <c r="AU239" s="245" t="s">
        <v>84</v>
      </c>
      <c r="AY239" s="16" t="s">
        <v>117</v>
      </c>
      <c r="BE239" s="246">
        <f>IF(N239="základní",J239,0)</f>
        <v>0</v>
      </c>
      <c r="BF239" s="246">
        <f>IF(N239="snížená",J239,0)</f>
        <v>0</v>
      </c>
      <c r="BG239" s="246">
        <f>IF(N239="zákl. přenesená",J239,0)</f>
        <v>0</v>
      </c>
      <c r="BH239" s="246">
        <f>IF(N239="sníž. přenesená",J239,0)</f>
        <v>0</v>
      </c>
      <c r="BI239" s="246">
        <f>IF(N239="nulová",J239,0)</f>
        <v>0</v>
      </c>
      <c r="BJ239" s="16" t="s">
        <v>80</v>
      </c>
      <c r="BK239" s="246">
        <f>ROUND(I239*H239,2)</f>
        <v>0</v>
      </c>
      <c r="BL239" s="16" t="s">
        <v>124</v>
      </c>
      <c r="BM239" s="245" t="s">
        <v>401</v>
      </c>
    </row>
    <row r="240" s="2" customFormat="1" ht="6.96" customHeight="1">
      <c r="A240" s="37"/>
      <c r="B240" s="65"/>
      <c r="C240" s="66"/>
      <c r="D240" s="66"/>
      <c r="E240" s="66"/>
      <c r="F240" s="66"/>
      <c r="G240" s="66"/>
      <c r="H240" s="66"/>
      <c r="I240" s="182"/>
      <c r="J240" s="66"/>
      <c r="K240" s="66"/>
      <c r="L240" s="43"/>
      <c r="M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</row>
  </sheetData>
  <sheetProtection sheet="1" autoFilter="0" formatColumns="0" formatRows="0" objects="1" scenarios="1" spinCount="100000" saltValue="dBQeI36DXElxKyESGVumsutcuFJPgOHq07OTlv0ZECa/MsYoJxINssZI1FrUh/OMQX5VO4jO+JIfzXOBiJljCg==" hashValue="TQsI75wslk0WS0LY3dW2W6XqTp/CBImqgPjD05LNLAoH2lh8YwsaTCdSCEUSrb5i8Hj5MsW36ONBn0TMK9UPng==" algorithmName="SHA-512" password="CC35"/>
  <autoFilter ref="C122:K239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84</v>
      </c>
    </row>
    <row r="4" s="1" customFormat="1" ht="24.96" customHeight="1">
      <c r="B4" s="19"/>
      <c r="D4" s="139" t="s">
        <v>87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Výstavba chodníku ke hřišti v obci Dvory, Nymburk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88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402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31. 5. 2020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26</v>
      </c>
      <c r="F15" s="37"/>
      <c r="G15" s="37"/>
      <c r="H15" s="37"/>
      <c r="I15" s="146" t="s">
        <v>27</v>
      </c>
      <c r="J15" s="145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28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30</v>
      </c>
      <c r="E20" s="37"/>
      <c r="F20" s="37"/>
      <c r="G20" s="37"/>
      <c r="H20" s="37"/>
      <c r="I20" s="146" t="s">
        <v>25</v>
      </c>
      <c r="J20" s="145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tr">
        <f>IF('Rekapitulace stavby'!E17="","",'Rekapitulace stavby'!E17)</f>
        <v xml:space="preserve"> </v>
      </c>
      <c r="F21" s="37"/>
      <c r="G21" s="37"/>
      <c r="H21" s="37"/>
      <c r="I21" s="146" t="s">
        <v>27</v>
      </c>
      <c r="J21" s="145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33</v>
      </c>
      <c r="E23" s="37"/>
      <c r="F23" s="37"/>
      <c r="G23" s="37"/>
      <c r="H23" s="37"/>
      <c r="I23" s="146" t="s">
        <v>25</v>
      </c>
      <c r="J23" s="145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tr">
        <f>IF('Rekapitulace stavby'!E20="","",'Rekapitulace stavby'!E20)</f>
        <v xml:space="preserve"> </v>
      </c>
      <c r="F24" s="37"/>
      <c r="G24" s="37"/>
      <c r="H24" s="37"/>
      <c r="I24" s="146" t="s">
        <v>27</v>
      </c>
      <c r="J24" s="145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34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35</v>
      </c>
      <c r="E30" s="37"/>
      <c r="F30" s="37"/>
      <c r="G30" s="37"/>
      <c r="H30" s="37"/>
      <c r="I30" s="143"/>
      <c r="J30" s="156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37</v>
      </c>
      <c r="G32" s="37"/>
      <c r="H32" s="37"/>
      <c r="I32" s="158" t="s">
        <v>36</v>
      </c>
      <c r="J32" s="157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39</v>
      </c>
      <c r="E33" s="141" t="s">
        <v>40</v>
      </c>
      <c r="F33" s="160">
        <f>ROUND((SUM(BE118:BE128)),  2)</f>
        <v>0</v>
      </c>
      <c r="G33" s="37"/>
      <c r="H33" s="37"/>
      <c r="I33" s="161">
        <v>0.20999999999999999</v>
      </c>
      <c r="J33" s="160">
        <f>ROUND(((SUM(BE118:BE128))*I33),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41</v>
      </c>
      <c r="F34" s="160">
        <f>ROUND((SUM(BF118:BF128)),  2)</f>
        <v>0</v>
      </c>
      <c r="G34" s="37"/>
      <c r="H34" s="37"/>
      <c r="I34" s="161">
        <v>0.14999999999999999</v>
      </c>
      <c r="J34" s="160">
        <f>ROUND(((SUM(BF118:BF128))*I34),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42</v>
      </c>
      <c r="F35" s="160">
        <f>ROUND((SUM(BG118:BG128)),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43</v>
      </c>
      <c r="F36" s="160">
        <f>ROUND((SUM(BH118:BH128)),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44</v>
      </c>
      <c r="F37" s="160">
        <f>ROUND((SUM(BI118:BI128)),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48</v>
      </c>
      <c r="E50" s="171"/>
      <c r="F50" s="171"/>
      <c r="G50" s="170" t="s">
        <v>49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6"/>
      <c r="J61" s="177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52</v>
      </c>
      <c r="E65" s="178"/>
      <c r="F65" s="178"/>
      <c r="G65" s="170" t="s">
        <v>53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6"/>
      <c r="J76" s="177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Výstavba chodníku ke hřišti v obci Dvory, Nymburk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2 - vedlejší a ostatní náklady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Dvory, Nymburk</v>
      </c>
      <c r="G89" s="39"/>
      <c r="H89" s="39"/>
      <c r="I89" s="146" t="s">
        <v>22</v>
      </c>
      <c r="J89" s="78" t="str">
        <f>IF(J12="","",J12)</f>
        <v>31. 5. 2020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Dvory</v>
      </c>
      <c r="G91" s="39"/>
      <c r="H91" s="39"/>
      <c r="I91" s="146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146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91</v>
      </c>
      <c r="D94" s="188"/>
      <c r="E94" s="188"/>
      <c r="F94" s="188"/>
      <c r="G94" s="188"/>
      <c r="H94" s="188"/>
      <c r="I94" s="189"/>
      <c r="J94" s="190" t="s">
        <v>92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93</v>
      </c>
      <c r="D96" s="39"/>
      <c r="E96" s="39"/>
      <c r="F96" s="39"/>
      <c r="G96" s="39"/>
      <c r="H96" s="39"/>
      <c r="I96" s="143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92"/>
      <c r="C97" s="193"/>
      <c r="D97" s="194" t="s">
        <v>95</v>
      </c>
      <c r="E97" s="195"/>
      <c r="F97" s="195"/>
      <c r="G97" s="195"/>
      <c r="H97" s="195"/>
      <c r="I97" s="196"/>
      <c r="J97" s="197">
        <f>J119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403</v>
      </c>
      <c r="E98" s="202"/>
      <c r="F98" s="202"/>
      <c r="G98" s="202"/>
      <c r="H98" s="202"/>
      <c r="I98" s="203"/>
      <c r="J98" s="204">
        <f>J120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143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182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185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102</v>
      </c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143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86" t="str">
        <f>E7</f>
        <v>Výstavba chodníku ke hřišti v obci Dvory, Nymburk</v>
      </c>
      <c r="F108" s="31"/>
      <c r="G108" s="31"/>
      <c r="H108" s="31"/>
      <c r="I108" s="143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88</v>
      </c>
      <c r="D109" s="39"/>
      <c r="E109" s="39"/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2 - vedlejší a ostatní náklady</v>
      </c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Dvory, Nymburk</v>
      </c>
      <c r="G112" s="39"/>
      <c r="H112" s="39"/>
      <c r="I112" s="146" t="s">
        <v>22</v>
      </c>
      <c r="J112" s="78" t="str">
        <f>IF(J12="","",J12)</f>
        <v>31. 5. 2020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>Obec Dvory</v>
      </c>
      <c r="G114" s="39"/>
      <c r="H114" s="39"/>
      <c r="I114" s="146" t="s">
        <v>30</v>
      </c>
      <c r="J114" s="35" t="str">
        <f>E21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146" t="s">
        <v>33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206"/>
      <c r="B117" s="207"/>
      <c r="C117" s="208" t="s">
        <v>103</v>
      </c>
      <c r="D117" s="209" t="s">
        <v>60</v>
      </c>
      <c r="E117" s="209" t="s">
        <v>56</v>
      </c>
      <c r="F117" s="209" t="s">
        <v>57</v>
      </c>
      <c r="G117" s="209" t="s">
        <v>104</v>
      </c>
      <c r="H117" s="209" t="s">
        <v>105</v>
      </c>
      <c r="I117" s="210" t="s">
        <v>106</v>
      </c>
      <c r="J117" s="209" t="s">
        <v>92</v>
      </c>
      <c r="K117" s="211" t="s">
        <v>107</v>
      </c>
      <c r="L117" s="212"/>
      <c r="M117" s="99" t="s">
        <v>1</v>
      </c>
      <c r="N117" s="100" t="s">
        <v>39</v>
      </c>
      <c r="O117" s="100" t="s">
        <v>108</v>
      </c>
      <c r="P117" s="100" t="s">
        <v>109</v>
      </c>
      <c r="Q117" s="100" t="s">
        <v>110</v>
      </c>
      <c r="R117" s="100" t="s">
        <v>111</v>
      </c>
      <c r="S117" s="100" t="s">
        <v>112</v>
      </c>
      <c r="T117" s="101" t="s">
        <v>113</v>
      </c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</row>
    <row r="118" s="2" customFormat="1" ht="22.8" customHeight="1">
      <c r="A118" s="37"/>
      <c r="B118" s="38"/>
      <c r="C118" s="106" t="s">
        <v>114</v>
      </c>
      <c r="D118" s="39"/>
      <c r="E118" s="39"/>
      <c r="F118" s="39"/>
      <c r="G118" s="39"/>
      <c r="H118" s="39"/>
      <c r="I118" s="143"/>
      <c r="J118" s="213">
        <f>BK118</f>
        <v>0</v>
      </c>
      <c r="K118" s="39"/>
      <c r="L118" s="43"/>
      <c r="M118" s="102"/>
      <c r="N118" s="214"/>
      <c r="O118" s="103"/>
      <c r="P118" s="215">
        <f>P119</f>
        <v>0</v>
      </c>
      <c r="Q118" s="103"/>
      <c r="R118" s="215">
        <f>R119</f>
        <v>0</v>
      </c>
      <c r="S118" s="103"/>
      <c r="T118" s="216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74</v>
      </c>
      <c r="AU118" s="16" t="s">
        <v>94</v>
      </c>
      <c r="BK118" s="217">
        <f>BK119</f>
        <v>0</v>
      </c>
    </row>
    <row r="119" s="12" customFormat="1" ht="25.92" customHeight="1">
      <c r="A119" s="12"/>
      <c r="B119" s="218"/>
      <c r="C119" s="219"/>
      <c r="D119" s="220" t="s">
        <v>74</v>
      </c>
      <c r="E119" s="221" t="s">
        <v>115</v>
      </c>
      <c r="F119" s="221" t="s">
        <v>116</v>
      </c>
      <c r="G119" s="219"/>
      <c r="H119" s="219"/>
      <c r="I119" s="222"/>
      <c r="J119" s="223">
        <f>BK119</f>
        <v>0</v>
      </c>
      <c r="K119" s="219"/>
      <c r="L119" s="224"/>
      <c r="M119" s="225"/>
      <c r="N119" s="226"/>
      <c r="O119" s="226"/>
      <c r="P119" s="227">
        <f>P120</f>
        <v>0</v>
      </c>
      <c r="Q119" s="226"/>
      <c r="R119" s="227">
        <f>R120</f>
        <v>0</v>
      </c>
      <c r="S119" s="226"/>
      <c r="T119" s="228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9" t="s">
        <v>124</v>
      </c>
      <c r="AT119" s="230" t="s">
        <v>74</v>
      </c>
      <c r="AU119" s="230" t="s">
        <v>75</v>
      </c>
      <c r="AY119" s="229" t="s">
        <v>117</v>
      </c>
      <c r="BK119" s="231">
        <f>BK120</f>
        <v>0</v>
      </c>
    </row>
    <row r="120" s="12" customFormat="1" ht="22.8" customHeight="1">
      <c r="A120" s="12"/>
      <c r="B120" s="218"/>
      <c r="C120" s="219"/>
      <c r="D120" s="220" t="s">
        <v>74</v>
      </c>
      <c r="E120" s="232" t="s">
        <v>404</v>
      </c>
      <c r="F120" s="232" t="s">
        <v>405</v>
      </c>
      <c r="G120" s="219"/>
      <c r="H120" s="219"/>
      <c r="I120" s="222"/>
      <c r="J120" s="233">
        <f>BK120</f>
        <v>0</v>
      </c>
      <c r="K120" s="219"/>
      <c r="L120" s="224"/>
      <c r="M120" s="225"/>
      <c r="N120" s="226"/>
      <c r="O120" s="226"/>
      <c r="P120" s="227">
        <f>SUM(P121:P128)</f>
        <v>0</v>
      </c>
      <c r="Q120" s="226"/>
      <c r="R120" s="227">
        <f>SUM(R121:R128)</f>
        <v>0</v>
      </c>
      <c r="S120" s="226"/>
      <c r="T120" s="228">
        <f>SUM(T121:T128)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9" t="s">
        <v>124</v>
      </c>
      <c r="AT120" s="230" t="s">
        <v>74</v>
      </c>
      <c r="AU120" s="230" t="s">
        <v>80</v>
      </c>
      <c r="AY120" s="229" t="s">
        <v>117</v>
      </c>
      <c r="BK120" s="231">
        <f>SUM(BK121:BK128)</f>
        <v>0</v>
      </c>
    </row>
    <row r="121" s="2" customFormat="1" ht="16.5" customHeight="1">
      <c r="A121" s="37"/>
      <c r="B121" s="38"/>
      <c r="C121" s="234" t="s">
        <v>80</v>
      </c>
      <c r="D121" s="234" t="s">
        <v>119</v>
      </c>
      <c r="E121" s="235" t="s">
        <v>406</v>
      </c>
      <c r="F121" s="236" t="s">
        <v>407</v>
      </c>
      <c r="G121" s="237" t="s">
        <v>408</v>
      </c>
      <c r="H121" s="238">
        <v>1</v>
      </c>
      <c r="I121" s="239"/>
      <c r="J121" s="240">
        <f>ROUND(I121*H121,2)</f>
        <v>0</v>
      </c>
      <c r="K121" s="236" t="s">
        <v>1</v>
      </c>
      <c r="L121" s="43"/>
      <c r="M121" s="241" t="s">
        <v>1</v>
      </c>
      <c r="N121" s="242" t="s">
        <v>40</v>
      </c>
      <c r="O121" s="90"/>
      <c r="P121" s="243">
        <f>O121*H121</f>
        <v>0</v>
      </c>
      <c r="Q121" s="243">
        <v>0</v>
      </c>
      <c r="R121" s="243">
        <f>Q121*H121</f>
        <v>0</v>
      </c>
      <c r="S121" s="243">
        <v>0</v>
      </c>
      <c r="T121" s="244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45" t="s">
        <v>409</v>
      </c>
      <c r="AT121" s="245" t="s">
        <v>119</v>
      </c>
      <c r="AU121" s="245" t="s">
        <v>84</v>
      </c>
      <c r="AY121" s="16" t="s">
        <v>117</v>
      </c>
      <c r="BE121" s="246">
        <f>IF(N121="základní",J121,0)</f>
        <v>0</v>
      </c>
      <c r="BF121" s="246">
        <f>IF(N121="snížená",J121,0)</f>
        <v>0</v>
      </c>
      <c r="BG121" s="246">
        <f>IF(N121="zákl. přenesená",J121,0)</f>
        <v>0</v>
      </c>
      <c r="BH121" s="246">
        <f>IF(N121="sníž. přenesená",J121,0)</f>
        <v>0</v>
      </c>
      <c r="BI121" s="246">
        <f>IF(N121="nulová",J121,0)</f>
        <v>0</v>
      </c>
      <c r="BJ121" s="16" t="s">
        <v>80</v>
      </c>
      <c r="BK121" s="246">
        <f>ROUND(I121*H121,2)</f>
        <v>0</v>
      </c>
      <c r="BL121" s="16" t="s">
        <v>409</v>
      </c>
      <c r="BM121" s="245" t="s">
        <v>410</v>
      </c>
    </row>
    <row r="122" s="2" customFormat="1" ht="21.75" customHeight="1">
      <c r="A122" s="37"/>
      <c r="B122" s="38"/>
      <c r="C122" s="234" t="s">
        <v>84</v>
      </c>
      <c r="D122" s="234" t="s">
        <v>119</v>
      </c>
      <c r="E122" s="235" t="s">
        <v>411</v>
      </c>
      <c r="F122" s="236" t="s">
        <v>412</v>
      </c>
      <c r="G122" s="237" t="s">
        <v>408</v>
      </c>
      <c r="H122" s="238">
        <v>1</v>
      </c>
      <c r="I122" s="239"/>
      <c r="J122" s="240">
        <f>ROUND(I122*H122,2)</f>
        <v>0</v>
      </c>
      <c r="K122" s="236" t="s">
        <v>1</v>
      </c>
      <c r="L122" s="43"/>
      <c r="M122" s="241" t="s">
        <v>1</v>
      </c>
      <c r="N122" s="242" t="s">
        <v>40</v>
      </c>
      <c r="O122" s="90"/>
      <c r="P122" s="243">
        <f>O122*H122</f>
        <v>0</v>
      </c>
      <c r="Q122" s="243">
        <v>0</v>
      </c>
      <c r="R122" s="243">
        <f>Q122*H122</f>
        <v>0</v>
      </c>
      <c r="S122" s="243">
        <v>0</v>
      </c>
      <c r="T122" s="244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45" t="s">
        <v>409</v>
      </c>
      <c r="AT122" s="245" t="s">
        <v>119</v>
      </c>
      <c r="AU122" s="245" t="s">
        <v>84</v>
      </c>
      <c r="AY122" s="16" t="s">
        <v>117</v>
      </c>
      <c r="BE122" s="246">
        <f>IF(N122="základní",J122,0)</f>
        <v>0</v>
      </c>
      <c r="BF122" s="246">
        <f>IF(N122="snížená",J122,0)</f>
        <v>0</v>
      </c>
      <c r="BG122" s="246">
        <f>IF(N122="zákl. přenesená",J122,0)</f>
        <v>0</v>
      </c>
      <c r="BH122" s="246">
        <f>IF(N122="sníž. přenesená",J122,0)</f>
        <v>0</v>
      </c>
      <c r="BI122" s="246">
        <f>IF(N122="nulová",J122,0)</f>
        <v>0</v>
      </c>
      <c r="BJ122" s="16" t="s">
        <v>80</v>
      </c>
      <c r="BK122" s="246">
        <f>ROUND(I122*H122,2)</f>
        <v>0</v>
      </c>
      <c r="BL122" s="16" t="s">
        <v>409</v>
      </c>
      <c r="BM122" s="245" t="s">
        <v>413</v>
      </c>
    </row>
    <row r="123" s="2" customFormat="1" ht="16.5" customHeight="1">
      <c r="A123" s="37"/>
      <c r="B123" s="38"/>
      <c r="C123" s="234" t="s">
        <v>129</v>
      </c>
      <c r="D123" s="234" t="s">
        <v>119</v>
      </c>
      <c r="E123" s="235" t="s">
        <v>414</v>
      </c>
      <c r="F123" s="236" t="s">
        <v>415</v>
      </c>
      <c r="G123" s="237" t="s">
        <v>408</v>
      </c>
      <c r="H123" s="238">
        <v>1</v>
      </c>
      <c r="I123" s="239"/>
      <c r="J123" s="240">
        <f>ROUND(I123*H123,2)</f>
        <v>0</v>
      </c>
      <c r="K123" s="236" t="s">
        <v>1</v>
      </c>
      <c r="L123" s="43"/>
      <c r="M123" s="241" t="s">
        <v>1</v>
      </c>
      <c r="N123" s="242" t="s">
        <v>40</v>
      </c>
      <c r="O123" s="90"/>
      <c r="P123" s="243">
        <f>O123*H123</f>
        <v>0</v>
      </c>
      <c r="Q123" s="243">
        <v>0</v>
      </c>
      <c r="R123" s="243">
        <f>Q123*H123</f>
        <v>0</v>
      </c>
      <c r="S123" s="243">
        <v>0</v>
      </c>
      <c r="T123" s="244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45" t="s">
        <v>124</v>
      </c>
      <c r="AT123" s="245" t="s">
        <v>119</v>
      </c>
      <c r="AU123" s="245" t="s">
        <v>84</v>
      </c>
      <c r="AY123" s="16" t="s">
        <v>117</v>
      </c>
      <c r="BE123" s="246">
        <f>IF(N123="základní",J123,0)</f>
        <v>0</v>
      </c>
      <c r="BF123" s="246">
        <f>IF(N123="snížená",J123,0)</f>
        <v>0</v>
      </c>
      <c r="BG123" s="246">
        <f>IF(N123="zákl. přenesená",J123,0)</f>
        <v>0</v>
      </c>
      <c r="BH123" s="246">
        <f>IF(N123="sníž. přenesená",J123,0)</f>
        <v>0</v>
      </c>
      <c r="BI123" s="246">
        <f>IF(N123="nulová",J123,0)</f>
        <v>0</v>
      </c>
      <c r="BJ123" s="16" t="s">
        <v>80</v>
      </c>
      <c r="BK123" s="246">
        <f>ROUND(I123*H123,2)</f>
        <v>0</v>
      </c>
      <c r="BL123" s="16" t="s">
        <v>124</v>
      </c>
      <c r="BM123" s="245" t="s">
        <v>416</v>
      </c>
    </row>
    <row r="124" s="2" customFormat="1" ht="21.75" customHeight="1">
      <c r="A124" s="37"/>
      <c r="B124" s="38"/>
      <c r="C124" s="234" t="s">
        <v>124</v>
      </c>
      <c r="D124" s="234" t="s">
        <v>119</v>
      </c>
      <c r="E124" s="235" t="s">
        <v>417</v>
      </c>
      <c r="F124" s="236" t="s">
        <v>418</v>
      </c>
      <c r="G124" s="237" t="s">
        <v>408</v>
      </c>
      <c r="H124" s="238">
        <v>1</v>
      </c>
      <c r="I124" s="239"/>
      <c r="J124" s="240">
        <f>ROUND(I124*H124,2)</f>
        <v>0</v>
      </c>
      <c r="K124" s="236" t="s">
        <v>1</v>
      </c>
      <c r="L124" s="43"/>
      <c r="M124" s="241" t="s">
        <v>1</v>
      </c>
      <c r="N124" s="242" t="s">
        <v>40</v>
      </c>
      <c r="O124" s="90"/>
      <c r="P124" s="243">
        <f>O124*H124</f>
        <v>0</v>
      </c>
      <c r="Q124" s="243">
        <v>0</v>
      </c>
      <c r="R124" s="243">
        <f>Q124*H124</f>
        <v>0</v>
      </c>
      <c r="S124" s="243">
        <v>0</v>
      </c>
      <c r="T124" s="244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45" t="s">
        <v>124</v>
      </c>
      <c r="AT124" s="245" t="s">
        <v>119</v>
      </c>
      <c r="AU124" s="245" t="s">
        <v>84</v>
      </c>
      <c r="AY124" s="16" t="s">
        <v>117</v>
      </c>
      <c r="BE124" s="246">
        <f>IF(N124="základní",J124,0)</f>
        <v>0</v>
      </c>
      <c r="BF124" s="246">
        <f>IF(N124="snížená",J124,0)</f>
        <v>0</v>
      </c>
      <c r="BG124" s="246">
        <f>IF(N124="zákl. přenesená",J124,0)</f>
        <v>0</v>
      </c>
      <c r="BH124" s="246">
        <f>IF(N124="sníž. přenesená",J124,0)</f>
        <v>0</v>
      </c>
      <c r="BI124" s="246">
        <f>IF(N124="nulová",J124,0)</f>
        <v>0</v>
      </c>
      <c r="BJ124" s="16" t="s">
        <v>80</v>
      </c>
      <c r="BK124" s="246">
        <f>ROUND(I124*H124,2)</f>
        <v>0</v>
      </c>
      <c r="BL124" s="16" t="s">
        <v>124</v>
      </c>
      <c r="BM124" s="245" t="s">
        <v>419</v>
      </c>
    </row>
    <row r="125" s="2" customFormat="1" ht="16.5" customHeight="1">
      <c r="A125" s="37"/>
      <c r="B125" s="38"/>
      <c r="C125" s="234" t="s">
        <v>138</v>
      </c>
      <c r="D125" s="234" t="s">
        <v>119</v>
      </c>
      <c r="E125" s="235" t="s">
        <v>420</v>
      </c>
      <c r="F125" s="236" t="s">
        <v>421</v>
      </c>
      <c r="G125" s="237" t="s">
        <v>422</v>
      </c>
      <c r="H125" s="238">
        <v>2</v>
      </c>
      <c r="I125" s="239"/>
      <c r="J125" s="240">
        <f>ROUND(I125*H125,2)</f>
        <v>0</v>
      </c>
      <c r="K125" s="236" t="s">
        <v>1</v>
      </c>
      <c r="L125" s="43"/>
      <c r="M125" s="241" t="s">
        <v>1</v>
      </c>
      <c r="N125" s="242" t="s">
        <v>40</v>
      </c>
      <c r="O125" s="90"/>
      <c r="P125" s="243">
        <f>O125*H125</f>
        <v>0</v>
      </c>
      <c r="Q125" s="243">
        <v>0</v>
      </c>
      <c r="R125" s="243">
        <f>Q125*H125</f>
        <v>0</v>
      </c>
      <c r="S125" s="243">
        <v>0</v>
      </c>
      <c r="T125" s="244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5" t="s">
        <v>124</v>
      </c>
      <c r="AT125" s="245" t="s">
        <v>119</v>
      </c>
      <c r="AU125" s="245" t="s">
        <v>84</v>
      </c>
      <c r="AY125" s="16" t="s">
        <v>117</v>
      </c>
      <c r="BE125" s="246">
        <f>IF(N125="základní",J125,0)</f>
        <v>0</v>
      </c>
      <c r="BF125" s="246">
        <f>IF(N125="snížená",J125,0)</f>
        <v>0</v>
      </c>
      <c r="BG125" s="246">
        <f>IF(N125="zákl. přenesená",J125,0)</f>
        <v>0</v>
      </c>
      <c r="BH125" s="246">
        <f>IF(N125="sníž. přenesená",J125,0)</f>
        <v>0</v>
      </c>
      <c r="BI125" s="246">
        <f>IF(N125="nulová",J125,0)</f>
        <v>0</v>
      </c>
      <c r="BJ125" s="16" t="s">
        <v>80</v>
      </c>
      <c r="BK125" s="246">
        <f>ROUND(I125*H125,2)</f>
        <v>0</v>
      </c>
      <c r="BL125" s="16" t="s">
        <v>124</v>
      </c>
      <c r="BM125" s="245" t="s">
        <v>423</v>
      </c>
    </row>
    <row r="126" s="2" customFormat="1" ht="21.75" customHeight="1">
      <c r="A126" s="37"/>
      <c r="B126" s="38"/>
      <c r="C126" s="234" t="s">
        <v>143</v>
      </c>
      <c r="D126" s="234" t="s">
        <v>119</v>
      </c>
      <c r="E126" s="235" t="s">
        <v>424</v>
      </c>
      <c r="F126" s="236" t="s">
        <v>425</v>
      </c>
      <c r="G126" s="237" t="s">
        <v>408</v>
      </c>
      <c r="H126" s="238">
        <v>1</v>
      </c>
      <c r="I126" s="239"/>
      <c r="J126" s="240">
        <f>ROUND(I126*H126,2)</f>
        <v>0</v>
      </c>
      <c r="K126" s="236" t="s">
        <v>1</v>
      </c>
      <c r="L126" s="43"/>
      <c r="M126" s="241" t="s">
        <v>1</v>
      </c>
      <c r="N126" s="242" t="s">
        <v>40</v>
      </c>
      <c r="O126" s="90"/>
      <c r="P126" s="243">
        <f>O126*H126</f>
        <v>0</v>
      </c>
      <c r="Q126" s="243">
        <v>0</v>
      </c>
      <c r="R126" s="243">
        <f>Q126*H126</f>
        <v>0</v>
      </c>
      <c r="S126" s="243">
        <v>0</v>
      </c>
      <c r="T126" s="244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5" t="s">
        <v>124</v>
      </c>
      <c r="AT126" s="245" t="s">
        <v>119</v>
      </c>
      <c r="AU126" s="245" t="s">
        <v>84</v>
      </c>
      <c r="AY126" s="16" t="s">
        <v>117</v>
      </c>
      <c r="BE126" s="246">
        <f>IF(N126="základní",J126,0)</f>
        <v>0</v>
      </c>
      <c r="BF126" s="246">
        <f>IF(N126="snížená",J126,0)</f>
        <v>0</v>
      </c>
      <c r="BG126" s="246">
        <f>IF(N126="zákl. přenesená",J126,0)</f>
        <v>0</v>
      </c>
      <c r="BH126" s="246">
        <f>IF(N126="sníž. přenesená",J126,0)</f>
        <v>0</v>
      </c>
      <c r="BI126" s="246">
        <f>IF(N126="nulová",J126,0)</f>
        <v>0</v>
      </c>
      <c r="BJ126" s="16" t="s">
        <v>80</v>
      </c>
      <c r="BK126" s="246">
        <f>ROUND(I126*H126,2)</f>
        <v>0</v>
      </c>
      <c r="BL126" s="16" t="s">
        <v>124</v>
      </c>
      <c r="BM126" s="245" t="s">
        <v>426</v>
      </c>
    </row>
    <row r="127" s="2" customFormat="1" ht="16.5" customHeight="1">
      <c r="A127" s="37"/>
      <c r="B127" s="38"/>
      <c r="C127" s="234" t="s">
        <v>147</v>
      </c>
      <c r="D127" s="234" t="s">
        <v>119</v>
      </c>
      <c r="E127" s="235" t="s">
        <v>427</v>
      </c>
      <c r="F127" s="236" t="s">
        <v>428</v>
      </c>
      <c r="G127" s="237" t="s">
        <v>408</v>
      </c>
      <c r="H127" s="238">
        <v>1</v>
      </c>
      <c r="I127" s="239"/>
      <c r="J127" s="240">
        <f>ROUND(I127*H127,2)</f>
        <v>0</v>
      </c>
      <c r="K127" s="236" t="s">
        <v>1</v>
      </c>
      <c r="L127" s="43"/>
      <c r="M127" s="241" t="s">
        <v>1</v>
      </c>
      <c r="N127" s="242" t="s">
        <v>40</v>
      </c>
      <c r="O127" s="90"/>
      <c r="P127" s="243">
        <f>O127*H127</f>
        <v>0</v>
      </c>
      <c r="Q127" s="243">
        <v>0</v>
      </c>
      <c r="R127" s="243">
        <f>Q127*H127</f>
        <v>0</v>
      </c>
      <c r="S127" s="243">
        <v>0</v>
      </c>
      <c r="T127" s="244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5" t="s">
        <v>409</v>
      </c>
      <c r="AT127" s="245" t="s">
        <v>119</v>
      </c>
      <c r="AU127" s="245" t="s">
        <v>84</v>
      </c>
      <c r="AY127" s="16" t="s">
        <v>117</v>
      </c>
      <c r="BE127" s="246">
        <f>IF(N127="základní",J127,0)</f>
        <v>0</v>
      </c>
      <c r="BF127" s="246">
        <f>IF(N127="snížená",J127,0)</f>
        <v>0</v>
      </c>
      <c r="BG127" s="246">
        <f>IF(N127="zákl. přenesená",J127,0)</f>
        <v>0</v>
      </c>
      <c r="BH127" s="246">
        <f>IF(N127="sníž. přenesená",J127,0)</f>
        <v>0</v>
      </c>
      <c r="BI127" s="246">
        <f>IF(N127="nulová",J127,0)</f>
        <v>0</v>
      </c>
      <c r="BJ127" s="16" t="s">
        <v>80</v>
      </c>
      <c r="BK127" s="246">
        <f>ROUND(I127*H127,2)</f>
        <v>0</v>
      </c>
      <c r="BL127" s="16" t="s">
        <v>409</v>
      </c>
      <c r="BM127" s="245" t="s">
        <v>429</v>
      </c>
    </row>
    <row r="128" s="2" customFormat="1" ht="16.5" customHeight="1">
      <c r="A128" s="37"/>
      <c r="B128" s="38"/>
      <c r="C128" s="234" t="s">
        <v>155</v>
      </c>
      <c r="D128" s="234" t="s">
        <v>119</v>
      </c>
      <c r="E128" s="235" t="s">
        <v>430</v>
      </c>
      <c r="F128" s="236" t="s">
        <v>431</v>
      </c>
      <c r="G128" s="237" t="s">
        <v>408</v>
      </c>
      <c r="H128" s="238">
        <v>1</v>
      </c>
      <c r="I128" s="239"/>
      <c r="J128" s="240">
        <f>ROUND(I128*H128,2)</f>
        <v>0</v>
      </c>
      <c r="K128" s="236" t="s">
        <v>1</v>
      </c>
      <c r="L128" s="43"/>
      <c r="M128" s="280" t="s">
        <v>1</v>
      </c>
      <c r="N128" s="281" t="s">
        <v>40</v>
      </c>
      <c r="O128" s="282"/>
      <c r="P128" s="283">
        <f>O128*H128</f>
        <v>0</v>
      </c>
      <c r="Q128" s="283">
        <v>0</v>
      </c>
      <c r="R128" s="283">
        <f>Q128*H128</f>
        <v>0</v>
      </c>
      <c r="S128" s="283">
        <v>0</v>
      </c>
      <c r="T128" s="284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5" t="s">
        <v>124</v>
      </c>
      <c r="AT128" s="245" t="s">
        <v>119</v>
      </c>
      <c r="AU128" s="245" t="s">
        <v>84</v>
      </c>
      <c r="AY128" s="16" t="s">
        <v>117</v>
      </c>
      <c r="BE128" s="246">
        <f>IF(N128="základní",J128,0)</f>
        <v>0</v>
      </c>
      <c r="BF128" s="246">
        <f>IF(N128="snížená",J128,0)</f>
        <v>0</v>
      </c>
      <c r="BG128" s="246">
        <f>IF(N128="zákl. přenesená",J128,0)</f>
        <v>0</v>
      </c>
      <c r="BH128" s="246">
        <f>IF(N128="sníž. přenesená",J128,0)</f>
        <v>0</v>
      </c>
      <c r="BI128" s="246">
        <f>IF(N128="nulová",J128,0)</f>
        <v>0</v>
      </c>
      <c r="BJ128" s="16" t="s">
        <v>80</v>
      </c>
      <c r="BK128" s="246">
        <f>ROUND(I128*H128,2)</f>
        <v>0</v>
      </c>
      <c r="BL128" s="16" t="s">
        <v>124</v>
      </c>
      <c r="BM128" s="245" t="s">
        <v>432</v>
      </c>
    </row>
    <row r="129" s="2" customFormat="1" ht="6.96" customHeight="1">
      <c r="A129" s="37"/>
      <c r="B129" s="65"/>
      <c r="C129" s="66"/>
      <c r="D129" s="66"/>
      <c r="E129" s="66"/>
      <c r="F129" s="66"/>
      <c r="G129" s="66"/>
      <c r="H129" s="66"/>
      <c r="I129" s="182"/>
      <c r="J129" s="66"/>
      <c r="K129" s="66"/>
      <c r="L129" s="43"/>
      <c r="M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</sheetData>
  <sheetProtection sheet="1" autoFilter="0" formatColumns="0" formatRows="0" objects="1" scenarios="1" spinCount="100000" saltValue="lOrn1Lf68wriHHxJIwwkHhd/GcLbJ07vUekKoa2nCMZIi06ghFrG5lnlyrCNieVs70vwCndhhOyr5gFXBOf5xA==" hashValue="go3+FDSy0zYx/bdNlNrXSVb/b/4elkSLIVDZxDexRr7tsgZMd3zVGZfC5N8fc7YLGHOPXlqlePZ0k2fTYYMEcw==" algorithmName="SHA-512" password="CC35"/>
  <autoFilter ref="C117:K12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DESKTOP-0SPK9FM\Ondřej Pavelka</dc:creator>
  <cp:lastModifiedBy>DESKTOP-0SPK9FM\Ondřej Pavelka</cp:lastModifiedBy>
  <dcterms:created xsi:type="dcterms:W3CDTF">2020-05-31T17:35:12Z</dcterms:created>
  <dcterms:modified xsi:type="dcterms:W3CDTF">2020-05-31T17:35:18Z</dcterms:modified>
</cp:coreProperties>
</file>